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ileserver\НЭС\Отдел анализа и контроля реализации\АО\02-Папки сотрудников ОАКР\Шевченко\ПУНЦ\Прогноз ПУНЦ\на сайт\"/>
    </mc:Choice>
  </mc:AlternateContent>
  <bookViews>
    <workbookView xWindow="0" yWindow="0" windowWidth="23040" windowHeight="9384"/>
  </bookViews>
  <sheets>
    <sheet name="Прогноз" sheetId="1" r:id="rId1"/>
  </sheets>
  <definedNames>
    <definedName name="_xlnm.Print_Titles" localSheetId="0">Прогноз!$4:$5</definedName>
    <definedName name="_xlnm.Print_Area" localSheetId="0">Прогноз!$A$1:$N$87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7" i="1" l="1"/>
  <c r="G47" i="1" s="1"/>
  <c r="H47" i="1" s="1"/>
  <c r="B44" i="1"/>
  <c r="G44" i="1" s="1"/>
  <c r="H44" i="1" s="1"/>
  <c r="B63" i="1"/>
  <c r="B8" i="1"/>
  <c r="G8" i="1" s="1"/>
  <c r="H8" i="1" s="1"/>
  <c r="J71" i="1"/>
  <c r="K71" i="1" s="1"/>
  <c r="H71" i="1"/>
  <c r="G71" i="1"/>
  <c r="M71" i="1"/>
  <c r="N71" i="1" s="1"/>
  <c r="G70" i="1"/>
  <c r="H70" i="1" s="1"/>
  <c r="M70" i="1"/>
  <c r="N70" i="1" s="1"/>
  <c r="M69" i="1"/>
  <c r="N69" i="1" s="1"/>
  <c r="N68" i="1"/>
  <c r="M68" i="1"/>
  <c r="J68" i="1"/>
  <c r="K68" i="1" s="1"/>
  <c r="M67" i="1"/>
  <c r="N67" i="1" s="1"/>
  <c r="J67" i="1"/>
  <c r="K67" i="1" s="1"/>
  <c r="M65" i="1"/>
  <c r="N65" i="1" s="1"/>
  <c r="K65" i="1"/>
  <c r="J65" i="1"/>
  <c r="G65" i="1"/>
  <c r="H65" i="1" s="1"/>
  <c r="B65" i="1"/>
  <c r="B64" i="1"/>
  <c r="J64" i="1" s="1"/>
  <c r="K64" i="1" s="1"/>
  <c r="B62" i="1"/>
  <c r="J62" i="1" s="1"/>
  <c r="K62" i="1" s="1"/>
  <c r="B60" i="1"/>
  <c r="J60" i="1" s="1"/>
  <c r="K60" i="1" s="1"/>
  <c r="B57" i="1"/>
  <c r="M57" i="1" s="1"/>
  <c r="N57" i="1" s="1"/>
  <c r="B55" i="1"/>
  <c r="J55" i="1" s="1"/>
  <c r="K55" i="1" s="1"/>
  <c r="B53" i="1"/>
  <c r="J53" i="1" s="1"/>
  <c r="K53" i="1" s="1"/>
  <c r="B50" i="1"/>
  <c r="G50" i="1" s="1"/>
  <c r="H50" i="1" s="1"/>
  <c r="H49" i="1"/>
  <c r="G49" i="1"/>
  <c r="B49" i="1"/>
  <c r="B43" i="1"/>
  <c r="G43" i="1" s="1"/>
  <c r="H43" i="1" s="1"/>
  <c r="B42" i="1"/>
  <c r="G42" i="1" s="1"/>
  <c r="H42" i="1" s="1"/>
  <c r="B39" i="1"/>
  <c r="G39" i="1" s="1"/>
  <c r="H39" i="1" s="1"/>
  <c r="H38" i="1"/>
  <c r="G38" i="1"/>
  <c r="B38" i="1"/>
  <c r="G37" i="1"/>
  <c r="H37" i="1" s="1"/>
  <c r="B37" i="1"/>
  <c r="G36" i="1"/>
  <c r="H36" i="1" s="1"/>
  <c r="B36" i="1"/>
  <c r="G35" i="1"/>
  <c r="G34" i="1"/>
  <c r="H34" i="1" s="1"/>
  <c r="B34" i="1"/>
  <c r="G33" i="1"/>
  <c r="H33" i="1" s="1"/>
  <c r="B33" i="1"/>
  <c r="G32" i="1"/>
  <c r="H32" i="1" s="1"/>
  <c r="B32" i="1"/>
  <c r="B31" i="1"/>
  <c r="G31" i="1" s="1"/>
  <c r="H31" i="1" s="1"/>
  <c r="B29" i="1"/>
  <c r="G29" i="1" s="1"/>
  <c r="H29" i="1" s="1"/>
  <c r="B28" i="1"/>
  <c r="G28" i="1" s="1"/>
  <c r="H28" i="1" s="1"/>
  <c r="H27" i="1"/>
  <c r="G27" i="1"/>
  <c r="B27" i="1"/>
  <c r="G26" i="1"/>
  <c r="H26" i="1" s="1"/>
  <c r="B26" i="1"/>
  <c r="B21" i="1"/>
  <c r="J21" i="1" s="1"/>
  <c r="K21" i="1" s="1"/>
  <c r="B19" i="1"/>
  <c r="J19" i="1" s="1"/>
  <c r="K19" i="1" s="1"/>
  <c r="B16" i="1"/>
  <c r="J16" i="1" s="1"/>
  <c r="K16" i="1" s="1"/>
  <c r="B14" i="1"/>
  <c r="J14" i="1" s="1"/>
  <c r="K14" i="1" s="1"/>
  <c r="B7" i="1"/>
  <c r="G7" i="1" s="1"/>
  <c r="H7" i="1" s="1"/>
  <c r="I4" i="1"/>
  <c r="L4" i="1"/>
  <c r="G63" i="1" l="1"/>
  <c r="H63" i="1" s="1"/>
  <c r="M63" i="1"/>
  <c r="N63" i="1" s="1"/>
  <c r="J63" i="1"/>
  <c r="K63" i="1" s="1"/>
  <c r="G57" i="1"/>
  <c r="H57" i="1" s="1"/>
  <c r="G16" i="1"/>
  <c r="H16" i="1" s="1"/>
  <c r="G19" i="1"/>
  <c r="H19" i="1" s="1"/>
  <c r="B20" i="1"/>
  <c r="G21" i="1"/>
  <c r="H21" i="1" s="1"/>
  <c r="B48" i="1"/>
  <c r="G48" i="1" s="1"/>
  <c r="H48" i="1" s="1"/>
  <c r="G64" i="1"/>
  <c r="H64" i="1" s="1"/>
  <c r="G68" i="1"/>
  <c r="H68" i="1" s="1"/>
  <c r="J70" i="1"/>
  <c r="K70" i="1" s="1"/>
  <c r="M14" i="1"/>
  <c r="N14" i="1" s="1"/>
  <c r="M16" i="1"/>
  <c r="N16" i="1" s="1"/>
  <c r="M21" i="1"/>
  <c r="N21" i="1" s="1"/>
  <c r="M55" i="1"/>
  <c r="N55" i="1" s="1"/>
  <c r="M62" i="1"/>
  <c r="N62" i="1" s="1"/>
  <c r="B13" i="1"/>
  <c r="G14" i="1"/>
  <c r="H14" i="1" s="1"/>
  <c r="B15" i="1"/>
  <c r="B18" i="1"/>
  <c r="B10" i="1"/>
  <c r="G10" i="1" s="1"/>
  <c r="H10" i="1" s="1"/>
  <c r="G53" i="1"/>
  <c r="H53" i="1" s="1"/>
  <c r="B54" i="1"/>
  <c r="G55" i="1"/>
  <c r="H55" i="1" s="1"/>
  <c r="B56" i="1"/>
  <c r="J57" i="1"/>
  <c r="K57" i="1" s="1"/>
  <c r="G60" i="1"/>
  <c r="H60" i="1" s="1"/>
  <c r="B61" i="1"/>
  <c r="G62" i="1"/>
  <c r="H62" i="1" s="1"/>
  <c r="G67" i="1"/>
  <c r="H67" i="1" s="1"/>
  <c r="J69" i="1"/>
  <c r="K69" i="1" s="1"/>
  <c r="M19" i="1"/>
  <c r="N19" i="1" s="1"/>
  <c r="M53" i="1"/>
  <c r="N53" i="1" s="1"/>
  <c r="M60" i="1"/>
  <c r="N60" i="1" s="1"/>
  <c r="B45" i="1"/>
  <c r="G45" i="1" s="1"/>
  <c r="H45" i="1" s="1"/>
  <c r="M64" i="1"/>
  <c r="N64" i="1" s="1"/>
  <c r="G69" i="1"/>
  <c r="H69" i="1" s="1"/>
  <c r="B9" i="1"/>
  <c r="G9" i="1" s="1"/>
  <c r="H9" i="1" s="1"/>
  <c r="G54" i="1" l="1"/>
  <c r="H54" i="1" s="1"/>
  <c r="M54" i="1"/>
  <c r="N54" i="1" s="1"/>
  <c r="J54" i="1"/>
  <c r="K54" i="1" s="1"/>
  <c r="G20" i="1"/>
  <c r="H20" i="1" s="1"/>
  <c r="M20" i="1"/>
  <c r="N20" i="1" s="1"/>
  <c r="J20" i="1"/>
  <c r="K20" i="1" s="1"/>
  <c r="G61" i="1"/>
  <c r="H61" i="1" s="1"/>
  <c r="M61" i="1"/>
  <c r="N61" i="1" s="1"/>
  <c r="J61" i="1"/>
  <c r="K61" i="1" s="1"/>
  <c r="G18" i="1"/>
  <c r="H18" i="1" s="1"/>
  <c r="M18" i="1"/>
  <c r="N18" i="1" s="1"/>
  <c r="J18" i="1"/>
  <c r="K18" i="1" s="1"/>
  <c r="G15" i="1"/>
  <c r="H15" i="1" s="1"/>
  <c r="J15" i="1"/>
  <c r="K15" i="1" s="1"/>
  <c r="M15" i="1"/>
  <c r="N15" i="1" s="1"/>
  <c r="G56" i="1"/>
  <c r="H56" i="1" s="1"/>
  <c r="M56" i="1"/>
  <c r="N56" i="1" s="1"/>
  <c r="J56" i="1"/>
  <c r="K56" i="1" s="1"/>
  <c r="G13" i="1"/>
  <c r="H13" i="1" s="1"/>
  <c r="J13" i="1"/>
  <c r="K13" i="1" s="1"/>
  <c r="M13" i="1"/>
  <c r="N13" i="1" s="1"/>
</calcChain>
</file>

<file path=xl/sharedStrings.xml><?xml version="1.0" encoding="utf-8"?>
<sst xmlns="http://schemas.openxmlformats.org/spreadsheetml/2006/main" count="113" uniqueCount="44">
  <si>
    <t>Расчет прогнозных предельных уровней нерегулируемых цен на розничных рынках электрической энергии (мощности) для потребителей 
АО "Новосибирскэнергосбыт"</t>
  </si>
  <si>
    <t>Группы потребителей/ Уровень напряжения</t>
  </si>
  <si>
    <t>Прогнозная средневзвешенная нерегулируемая цена на электрическую энергию(мощность) на оптовом рынке</t>
  </si>
  <si>
    <t xml:space="preserve">Плата за иные услуги, оказание которых является неотъемлемой частью процесса поставки электрической энергии потребителям, определяется согласно п. 9(1) Правил определения и применения ГП нерегулируемых цен на электрическую энергию (мощность), утв. ПП РФ от 29.12.2011 г. № 1179
</t>
  </si>
  <si>
    <t>Плата за услуги по управлению изменением режима потребления электрической энергии</t>
  </si>
  <si>
    <t>Для потребителей с максимальной мощностью энергопринимающих устройств  менее 670 кВт</t>
  </si>
  <si>
    <t>Для потребителей с максимальной мощностью энергопринимающих устройств  от 670 кВт до 10 МВт</t>
  </si>
  <si>
    <t>Для потребителей с максимальной мощностью энергопринимающих устройств не менее 10 МВт</t>
  </si>
  <si>
    <t>Предельный уровень нерегулируемых цен на розничных рынках</t>
  </si>
  <si>
    <t>Расчет предельного уровня нерегулируемых цен на розничных рынках</t>
  </si>
  <si>
    <t>руб./МВтч</t>
  </si>
  <si>
    <t>Потребители, рассчитывающиеся по I ценовой категории</t>
  </si>
  <si>
    <t>ВН</t>
  </si>
  <si>
    <t>СН-I</t>
  </si>
  <si>
    <t>СН-II</t>
  </si>
  <si>
    <t>НН</t>
  </si>
  <si>
    <t>Организации, оказывающие услуги по передаче электрической энергии, приобретающие ее в целях компенсации потерь в сетях (согласно п.2 Правил определения и применения ГП нерегулируемых цен на электрическую энергию (мощность), утв. ПП РФ от 29.12.2011 № 1179)</t>
  </si>
  <si>
    <t>В отношении величин непревышения фактических объемов потерь электрической энергии над объемами потерь, учтенными в сводном прогнозном балансе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</si>
  <si>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</t>
  </si>
  <si>
    <t>Потребители, рассчитывающиеся по II ценовой категории</t>
  </si>
  <si>
    <t>Цены, дифференцированные по трем зонам суток:</t>
  </si>
  <si>
    <t>ночная зона</t>
  </si>
  <si>
    <t>полупиковая зона</t>
  </si>
  <si>
    <t>пиковая зона</t>
  </si>
  <si>
    <t>Цены, дифференцированные по двум зонам суток:</t>
  </si>
  <si>
    <t>дневная зона</t>
  </si>
  <si>
    <t>Потребители, рассчитывающиеся по III и V* ценовой категории</t>
  </si>
  <si>
    <t>Электроэнергия</t>
  </si>
  <si>
    <t xml:space="preserve">Мощность </t>
  </si>
  <si>
    <t>Потребители, рассчитывающиеся по IV и VI* ценовой категории</t>
  </si>
  <si>
    <t>от шин ВН</t>
  </si>
  <si>
    <t xml:space="preserve">Мощность на покупку </t>
  </si>
  <si>
    <t>Мощность на передачу</t>
  </si>
  <si>
    <t>Справочно:</t>
  </si>
  <si>
    <t>Прогнозная средневзвешенная нерегулируемая цена на электроэнергию с учетом мощности на оптовом рынке для покупателей с интегральным учетом при наличии зонных счетчиков. (Определяется и публикуется коммерческим оператором АО "АТС" не позднее 10 дней по окончании расчетного периода на своем официальном сайте в сети Интернет. Рассчитывается согласно Приложению №16 к Договору о присоединении к торговой системе оптового рынка):</t>
  </si>
  <si>
    <t>дифференцированная по трем зонам суток:</t>
  </si>
  <si>
    <t>дифференцированная по двум зонам суток:</t>
  </si>
  <si>
    <t>*  при оплате э/э по V и VI ценовой категории, цена будет зависеть от точности планирования электропотребления абонентом</t>
  </si>
  <si>
    <t>Октябрь 2026 г.</t>
  </si>
  <si>
    <t>Плата за услуги по передаче электрической энергии</t>
  </si>
  <si>
    <t>Сбытовая надбавка гарантирующего поставщика</t>
  </si>
  <si>
    <t>Прогнозная средневзвешенная нерегулируемая цена на электрическую энергию на оптовом рынке, учитывающая расходы на приобретение мощности на оптовом рынке, приходящиеся на единицу электрической энергии на Октябрь 2026 г. (Определяется и публикуется гарантирующим поставщиком не позднее 15 дней по окончании расчетного периода на своем официальном сайте в сети Интернет), руб./МВтч</t>
  </si>
  <si>
    <t>Прогнозная средневзвешенная свободная (нерегулируемая) цена на электрическую энергию на оптовом рынке (средневзвешенная цена на электрическую энергию) на Октябрь 2026 г.</t>
  </si>
  <si>
    <t>Прогнозная средневзвешенная свободная (нерегулируемая) цена на мощность на оптовом рынке (средневзвешенная цена за мощность) на Октябрь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</si>
</sst>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0.0%"/>
    <numFmt numFmtId="166" formatCode="0.0"/>
    <numFmt numFmtId="167" formatCode="#,##0.00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u/>
      <sz val="28"/>
      <name val="Times New Roman"/>
      <family val="1"/>
      <charset val="204"/>
    </font>
    <font>
      <sz val="14"/>
      <name val="Times New Roman"/>
      <family val="1"/>
      <charset val="204"/>
    </font>
    <font>
      <b/>
      <u/>
      <sz val="22"/>
      <name val="Times New Roman"/>
      <family val="1"/>
      <charset val="204"/>
    </font>
    <font>
      <b/>
      <u/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Times New Roman CYR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58">
    <xf numFmtId="0" fontId="0" fillId="0" borderId="0" xfId="0"/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Alignment="1">
      <alignment horizontal="center" vertical="center"/>
    </xf>
    <xf numFmtId="0" fontId="3" fillId="0" borderId="0" xfId="1" applyFont="1" applyFill="1"/>
    <xf numFmtId="164" fontId="4" fillId="0" borderId="0" xfId="1" applyNumberFormat="1" applyFont="1" applyFill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left" vertical="center" indent="4"/>
    </xf>
    <xf numFmtId="0" fontId="6" fillId="0" borderId="0" xfId="1" applyFont="1" applyFill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vertical="center" wrapText="1"/>
    </xf>
    <xf numFmtId="165" fontId="8" fillId="0" borderId="2" xfId="1" applyNumberFormat="1" applyFont="1" applyFill="1" applyBorder="1" applyAlignment="1">
      <alignment horizontal="center" vertical="center" wrapText="1"/>
    </xf>
    <xf numFmtId="165" fontId="8" fillId="0" borderId="3" xfId="1" applyNumberFormat="1" applyFont="1" applyFill="1" applyBorder="1" applyAlignment="1">
      <alignment horizontal="center" vertical="center" wrapText="1"/>
    </xf>
    <xf numFmtId="165" fontId="8" fillId="0" borderId="4" xfId="1" applyNumberFormat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8" xfId="2" applyFont="1" applyFill="1" applyBorder="1" applyAlignment="1">
      <alignment horizontal="center" vertical="center" wrapText="1"/>
    </xf>
    <xf numFmtId="0" fontId="8" fillId="0" borderId="9" xfId="2" applyFont="1" applyFill="1" applyBorder="1" applyAlignment="1">
      <alignment horizontal="center" vertical="center" wrapText="1"/>
    </xf>
    <xf numFmtId="165" fontId="8" fillId="0" borderId="9" xfId="1" applyNumberFormat="1" applyFont="1" applyFill="1" applyBorder="1" applyAlignment="1">
      <alignment horizontal="center" vertical="center" wrapText="1"/>
    </xf>
    <xf numFmtId="165" fontId="8" fillId="0" borderId="10" xfId="1" applyNumberFormat="1" applyFont="1" applyFill="1" applyBorder="1" applyAlignment="1">
      <alignment horizontal="center" vertical="center" wrapText="1"/>
    </xf>
    <xf numFmtId="165" fontId="8" fillId="0" borderId="11" xfId="1" applyNumberFormat="1" applyFont="1" applyFill="1" applyBorder="1" applyAlignment="1">
      <alignment horizontal="center" vertical="center" wrapText="1"/>
    </xf>
    <xf numFmtId="165" fontId="8" fillId="0" borderId="8" xfId="1" applyNumberFormat="1" applyFont="1" applyFill="1" applyBorder="1" applyAlignment="1">
      <alignment horizontal="center" vertical="center" wrapText="1"/>
    </xf>
    <xf numFmtId="165" fontId="8" fillId="0" borderId="9" xfId="1" applyNumberFormat="1" applyFont="1" applyFill="1" applyBorder="1" applyAlignment="1">
      <alignment horizontal="center" vertical="center" wrapText="1"/>
    </xf>
    <xf numFmtId="165" fontId="8" fillId="0" borderId="10" xfId="1" applyNumberFormat="1" applyFont="1" applyFill="1" applyBorder="1" applyAlignment="1">
      <alignment horizontal="center" vertical="center" wrapText="1"/>
    </xf>
    <xf numFmtId="0" fontId="9" fillId="0" borderId="12" xfId="1" applyFont="1" applyFill="1" applyBorder="1" applyAlignment="1">
      <alignment vertical="center"/>
    </xf>
    <xf numFmtId="3" fontId="8" fillId="0" borderId="12" xfId="2" applyNumberFormat="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/>
    </xf>
    <xf numFmtId="0" fontId="8" fillId="0" borderId="14" xfId="1" applyFont="1" applyFill="1" applyBorder="1" applyAlignment="1">
      <alignment horizontal="center" vertical="center"/>
    </xf>
    <xf numFmtId="165" fontId="10" fillId="0" borderId="5" xfId="1" applyNumberFormat="1" applyFont="1" applyFill="1" applyBorder="1" applyAlignment="1">
      <alignment horizontal="center" vertical="center" wrapText="1"/>
    </xf>
    <xf numFmtId="4" fontId="3" fillId="0" borderId="1" xfId="1" applyNumberFormat="1" applyFont="1" applyFill="1" applyBorder="1" applyAlignment="1">
      <alignment horizontal="center" vertical="center" wrapText="1"/>
    </xf>
    <xf numFmtId="4" fontId="3" fillId="0" borderId="2" xfId="2" applyNumberFormat="1" applyFont="1" applyFill="1" applyBorder="1" applyAlignment="1">
      <alignment horizontal="center" vertical="center"/>
    </xf>
    <xf numFmtId="4" fontId="3" fillId="0" borderId="3" xfId="2" applyNumberFormat="1" applyFont="1" applyFill="1" applyBorder="1" applyAlignment="1">
      <alignment horizontal="center" vertical="center"/>
    </xf>
    <xf numFmtId="4" fontId="3" fillId="0" borderId="15" xfId="2" applyNumberFormat="1" applyFont="1" applyFill="1" applyBorder="1" applyAlignment="1">
      <alignment horizontal="center" vertical="center"/>
    </xf>
    <xf numFmtId="3" fontId="3" fillId="0" borderId="3" xfId="2" applyNumberFormat="1" applyFont="1" applyFill="1" applyBorder="1" applyAlignment="1">
      <alignment horizontal="center" vertical="center"/>
    </xf>
    <xf numFmtId="4" fontId="3" fillId="0" borderId="1" xfId="2" applyNumberFormat="1" applyFont="1" applyFill="1" applyBorder="1" applyAlignment="1">
      <alignment horizontal="center" vertical="center"/>
    </xf>
    <xf numFmtId="165" fontId="10" fillId="0" borderId="16" xfId="1" applyNumberFormat="1" applyFont="1" applyFill="1" applyBorder="1" applyAlignment="1">
      <alignment horizontal="center" vertical="center" wrapText="1"/>
    </xf>
    <xf numFmtId="4" fontId="3" fillId="0" borderId="17" xfId="1" applyNumberFormat="1" applyFont="1" applyFill="1" applyBorder="1" applyAlignment="1">
      <alignment horizontal="center" vertical="center" wrapText="1"/>
    </xf>
    <xf numFmtId="4" fontId="3" fillId="0" borderId="18" xfId="2" applyNumberFormat="1" applyFont="1" applyFill="1" applyBorder="1" applyAlignment="1">
      <alignment horizontal="center" vertical="center"/>
    </xf>
    <xf numFmtId="4" fontId="3" fillId="0" borderId="19" xfId="2" applyNumberFormat="1" applyFont="1" applyFill="1" applyBorder="1" applyAlignment="1">
      <alignment horizontal="center" vertical="center"/>
    </xf>
    <xf numFmtId="4" fontId="3" fillId="0" borderId="20" xfId="2" applyNumberFormat="1" applyFont="1" applyFill="1" applyBorder="1" applyAlignment="1">
      <alignment horizontal="center" vertical="center"/>
    </xf>
    <xf numFmtId="3" fontId="3" fillId="0" borderId="19" xfId="2" applyNumberFormat="1" applyFont="1" applyFill="1" applyBorder="1" applyAlignment="1">
      <alignment horizontal="center" vertical="center"/>
    </xf>
    <xf numFmtId="4" fontId="3" fillId="0" borderId="17" xfId="2" applyNumberFormat="1" applyFont="1" applyFill="1" applyBorder="1" applyAlignment="1">
      <alignment horizontal="center" vertical="center"/>
    </xf>
    <xf numFmtId="165" fontId="10" fillId="0" borderId="21" xfId="1" applyNumberFormat="1" applyFont="1" applyFill="1" applyBorder="1" applyAlignment="1">
      <alignment horizontal="center" vertical="center" wrapText="1"/>
    </xf>
    <xf numFmtId="4" fontId="3" fillId="0" borderId="8" xfId="1" applyNumberFormat="1" applyFont="1" applyFill="1" applyBorder="1" applyAlignment="1">
      <alignment horizontal="center" vertical="center" wrapText="1"/>
    </xf>
    <xf numFmtId="4" fontId="3" fillId="0" borderId="9" xfId="2" applyNumberFormat="1" applyFont="1" applyFill="1" applyBorder="1" applyAlignment="1">
      <alignment horizontal="center" vertical="center"/>
    </xf>
    <xf numFmtId="4" fontId="3" fillId="0" borderId="10" xfId="2" applyNumberFormat="1" applyFont="1" applyFill="1" applyBorder="1" applyAlignment="1">
      <alignment horizontal="center" vertical="center"/>
    </xf>
    <xf numFmtId="4" fontId="3" fillId="0" borderId="22" xfId="2" applyNumberFormat="1" applyFont="1" applyFill="1" applyBorder="1" applyAlignment="1">
      <alignment horizontal="center" vertical="center"/>
    </xf>
    <xf numFmtId="3" fontId="3" fillId="0" borderId="10" xfId="2" applyNumberFormat="1" applyFont="1" applyFill="1" applyBorder="1" applyAlignment="1">
      <alignment horizontal="center" vertical="center"/>
    </xf>
    <xf numFmtId="4" fontId="3" fillId="0" borderId="8" xfId="2" applyNumberFormat="1" applyFont="1" applyFill="1" applyBorder="1" applyAlignment="1">
      <alignment horizontal="center" vertical="center"/>
    </xf>
    <xf numFmtId="0" fontId="8" fillId="0" borderId="23" xfId="1" applyFont="1" applyFill="1" applyBorder="1" applyAlignment="1">
      <alignment horizontal="center" vertical="center" wrapText="1"/>
    </xf>
    <xf numFmtId="0" fontId="8" fillId="0" borderId="24" xfId="1" applyFont="1" applyFill="1" applyBorder="1" applyAlignment="1">
      <alignment horizontal="center" vertical="center" wrapText="1"/>
    </xf>
    <xf numFmtId="0" fontId="8" fillId="0" borderId="25" xfId="1" applyFont="1" applyFill="1" applyBorder="1" applyAlignment="1">
      <alignment horizontal="center" vertical="center" wrapText="1"/>
    </xf>
    <xf numFmtId="0" fontId="10" fillId="0" borderId="26" xfId="1" applyFont="1" applyFill="1" applyBorder="1" applyAlignment="1">
      <alignment horizontal="left" vertical="center" wrapText="1"/>
    </xf>
    <xf numFmtId="0" fontId="10" fillId="0" borderId="14" xfId="1" applyFont="1" applyFill="1" applyBorder="1" applyAlignment="1">
      <alignment horizontal="left" vertical="center" wrapText="1"/>
    </xf>
    <xf numFmtId="3" fontId="3" fillId="0" borderId="27" xfId="2" applyNumberFormat="1" applyFont="1" applyFill="1" applyBorder="1" applyAlignment="1">
      <alignment horizontal="center" vertical="center"/>
    </xf>
    <xf numFmtId="4" fontId="3" fillId="0" borderId="27" xfId="2" applyNumberFormat="1" applyFont="1" applyFill="1" applyBorder="1" applyAlignment="1">
      <alignment horizontal="center" vertical="center"/>
    </xf>
    <xf numFmtId="3" fontId="3" fillId="0" borderId="28" xfId="2" applyNumberFormat="1" applyFont="1" applyFill="1" applyBorder="1" applyAlignment="1">
      <alignment horizontal="center" vertical="center"/>
    </xf>
    <xf numFmtId="4" fontId="3" fillId="0" borderId="28" xfId="2" applyNumberFormat="1" applyFont="1" applyFill="1" applyBorder="1" applyAlignment="1">
      <alignment horizontal="center" vertical="center"/>
    </xf>
    <xf numFmtId="3" fontId="3" fillId="0" borderId="26" xfId="2" applyNumberFormat="1" applyFont="1" applyFill="1" applyBorder="1" applyAlignment="1">
      <alignment horizontal="center" vertical="center"/>
    </xf>
    <xf numFmtId="4" fontId="3" fillId="0" borderId="26" xfId="2" applyNumberFormat="1" applyFont="1" applyFill="1" applyBorder="1" applyAlignment="1">
      <alignment horizontal="center" vertical="center"/>
    </xf>
    <xf numFmtId="0" fontId="10" fillId="0" borderId="29" xfId="1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horizontal="left" vertical="center" wrapText="1"/>
    </xf>
    <xf numFmtId="0" fontId="10" fillId="0" borderId="30" xfId="1" applyFont="1" applyFill="1" applyBorder="1" applyAlignment="1">
      <alignment horizontal="left" vertical="center" wrapText="1"/>
    </xf>
    <xf numFmtId="165" fontId="9" fillId="0" borderId="31" xfId="1" applyNumberFormat="1" applyFont="1" applyFill="1" applyBorder="1" applyAlignment="1">
      <alignment horizontal="center" vertical="center" wrapText="1"/>
    </xf>
    <xf numFmtId="165" fontId="9" fillId="0" borderId="0" xfId="1" applyNumberFormat="1" applyFont="1" applyFill="1" applyBorder="1" applyAlignment="1">
      <alignment horizontal="center" vertical="center" wrapText="1"/>
    </xf>
    <xf numFmtId="0" fontId="8" fillId="0" borderId="18" xfId="1" applyFont="1" applyFill="1" applyBorder="1" applyAlignment="1">
      <alignment horizontal="center" vertical="center"/>
    </xf>
    <xf numFmtId="0" fontId="10" fillId="0" borderId="26" xfId="2" applyNumberFormat="1" applyFont="1" applyFill="1" applyBorder="1" applyAlignment="1">
      <alignment vertical="center"/>
    </xf>
    <xf numFmtId="0" fontId="10" fillId="0" borderId="14" xfId="2" applyNumberFormat="1" applyFont="1" applyFill="1" applyBorder="1" applyAlignment="1">
      <alignment vertical="center"/>
    </xf>
    <xf numFmtId="0" fontId="10" fillId="0" borderId="32" xfId="2" applyNumberFormat="1" applyFont="1" applyFill="1" applyBorder="1" applyAlignment="1">
      <alignment vertical="center"/>
    </xf>
    <xf numFmtId="0" fontId="10" fillId="0" borderId="22" xfId="2" applyNumberFormat="1" applyFont="1" applyFill="1" applyBorder="1" applyAlignment="1">
      <alignment vertical="center"/>
    </xf>
    <xf numFmtId="0" fontId="3" fillId="0" borderId="5" xfId="2" applyNumberFormat="1" applyFont="1" applyFill="1" applyBorder="1" applyAlignment="1">
      <alignment horizontal="center" vertical="center" wrapText="1"/>
    </xf>
    <xf numFmtId="0" fontId="3" fillId="0" borderId="1" xfId="2" applyNumberFormat="1" applyFont="1" applyFill="1" applyBorder="1" applyAlignment="1">
      <alignment horizontal="center" vertical="center" wrapText="1"/>
    </xf>
    <xf numFmtId="3" fontId="3" fillId="0" borderId="2" xfId="1" applyNumberFormat="1" applyFont="1" applyFill="1" applyBorder="1" applyAlignment="1">
      <alignment horizontal="center" vertical="center"/>
    </xf>
    <xf numFmtId="3" fontId="3" fillId="0" borderId="15" xfId="1" applyNumberFormat="1" applyFont="1" applyFill="1" applyBorder="1" applyAlignment="1">
      <alignment horizontal="center" vertical="center"/>
    </xf>
    <xf numFmtId="3" fontId="3" fillId="0" borderId="1" xfId="1" applyNumberFormat="1" applyFont="1" applyFill="1" applyBorder="1" applyAlignment="1">
      <alignment horizontal="center" vertical="center"/>
    </xf>
    <xf numFmtId="0" fontId="3" fillId="0" borderId="16" xfId="2" applyNumberFormat="1" applyFont="1" applyFill="1" applyBorder="1" applyAlignment="1">
      <alignment horizontal="center" vertical="center" wrapText="1"/>
    </xf>
    <xf numFmtId="3" fontId="3" fillId="0" borderId="18" xfId="1" applyNumberFormat="1" applyFont="1" applyFill="1" applyBorder="1" applyAlignment="1">
      <alignment horizontal="center" vertical="center"/>
    </xf>
    <xf numFmtId="2" fontId="3" fillId="0" borderId="20" xfId="1" applyNumberFormat="1" applyFont="1" applyFill="1" applyBorder="1" applyAlignment="1">
      <alignment horizontal="center" vertical="center"/>
    </xf>
    <xf numFmtId="2" fontId="3" fillId="0" borderId="17" xfId="1" applyNumberFormat="1" applyFont="1" applyFill="1" applyBorder="1" applyAlignment="1">
      <alignment horizontal="center" vertical="center"/>
    </xf>
    <xf numFmtId="0" fontId="10" fillId="0" borderId="16" xfId="2" applyNumberFormat="1" applyFont="1" applyFill="1" applyBorder="1" applyAlignment="1">
      <alignment vertical="center"/>
    </xf>
    <xf numFmtId="2" fontId="3" fillId="0" borderId="17" xfId="1" applyNumberFormat="1" applyFont="1" applyFill="1" applyBorder="1" applyAlignment="1">
      <alignment horizontal="center" vertical="center" wrapText="1"/>
    </xf>
    <xf numFmtId="2" fontId="3" fillId="0" borderId="16" xfId="1" applyNumberFormat="1" applyFont="1" applyFill="1" applyBorder="1" applyAlignment="1">
      <alignment horizontal="center" vertical="center"/>
    </xf>
    <xf numFmtId="0" fontId="8" fillId="0" borderId="33" xfId="1" applyFont="1" applyFill="1" applyBorder="1" applyAlignment="1">
      <alignment horizontal="center" vertical="center"/>
    </xf>
    <xf numFmtId="165" fontId="10" fillId="0" borderId="1" xfId="1" applyNumberFormat="1" applyFont="1" applyFill="1" applyBorder="1" applyAlignment="1">
      <alignment horizontal="center" vertical="center" wrapText="1"/>
    </xf>
    <xf numFmtId="165" fontId="10" fillId="0" borderId="2" xfId="1" applyNumberFormat="1" applyFont="1" applyFill="1" applyBorder="1" applyAlignment="1">
      <alignment horizontal="center" vertical="center" wrapText="1"/>
    </xf>
    <xf numFmtId="165" fontId="10" fillId="0" borderId="3" xfId="1" applyNumberFormat="1" applyFont="1" applyFill="1" applyBorder="1" applyAlignment="1">
      <alignment horizontal="center" vertical="center" wrapText="1"/>
    </xf>
    <xf numFmtId="165" fontId="10" fillId="0" borderId="15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/>
    <xf numFmtId="0" fontId="3" fillId="0" borderId="2" xfId="1" applyFont="1" applyFill="1" applyBorder="1"/>
    <xf numFmtId="0" fontId="3" fillId="0" borderId="3" xfId="1" applyFont="1" applyFill="1" applyBorder="1"/>
    <xf numFmtId="0" fontId="3" fillId="0" borderId="15" xfId="1" applyFont="1" applyFill="1" applyBorder="1"/>
    <xf numFmtId="2" fontId="3" fillId="0" borderId="18" xfId="1" applyNumberFormat="1" applyFont="1" applyFill="1" applyBorder="1" applyAlignment="1">
      <alignment horizontal="center" vertical="center" wrapText="1"/>
    </xf>
    <xf numFmtId="2" fontId="10" fillId="0" borderId="9" xfId="1" applyNumberFormat="1" applyFont="1" applyFill="1" applyBorder="1" applyAlignment="1">
      <alignment horizontal="center" vertical="center" wrapText="1"/>
    </xf>
    <xf numFmtId="166" fontId="10" fillId="0" borderId="9" xfId="1" applyNumberFormat="1" applyFont="1" applyFill="1" applyBorder="1" applyAlignment="1">
      <alignment horizontal="center" vertical="center" wrapText="1"/>
    </xf>
    <xf numFmtId="165" fontId="10" fillId="0" borderId="17" xfId="1" applyNumberFormat="1" applyFont="1" applyFill="1" applyBorder="1" applyAlignment="1">
      <alignment horizontal="center" vertical="center" wrapText="1"/>
    </xf>
    <xf numFmtId="165" fontId="3" fillId="0" borderId="18" xfId="1" applyNumberFormat="1" applyFont="1" applyFill="1" applyBorder="1" applyAlignment="1">
      <alignment horizontal="center" vertical="center" wrapText="1"/>
    </xf>
    <xf numFmtId="165" fontId="3" fillId="0" borderId="19" xfId="1" applyNumberFormat="1" applyFont="1" applyFill="1" applyBorder="1" applyAlignment="1">
      <alignment horizontal="center" vertical="center" wrapText="1"/>
    </xf>
    <xf numFmtId="165" fontId="10" fillId="0" borderId="20" xfId="1" applyNumberFormat="1" applyFont="1" applyFill="1" applyBorder="1" applyAlignment="1">
      <alignment horizontal="center" vertical="center" wrapText="1"/>
    </xf>
    <xf numFmtId="165" fontId="10" fillId="0" borderId="18" xfId="1" applyNumberFormat="1" applyFont="1" applyFill="1" applyBorder="1" applyAlignment="1">
      <alignment horizontal="center" vertical="center" wrapText="1"/>
    </xf>
    <xf numFmtId="165" fontId="10" fillId="0" borderId="19" xfId="1" applyNumberFormat="1" applyFont="1" applyFill="1" applyBorder="1" applyAlignment="1">
      <alignment horizontal="center" vertical="center" wrapText="1"/>
    </xf>
    <xf numFmtId="0" fontId="3" fillId="0" borderId="17" xfId="1" applyFont="1" applyFill="1" applyBorder="1"/>
    <xf numFmtId="0" fontId="3" fillId="0" borderId="18" xfId="1" applyFont="1" applyFill="1" applyBorder="1"/>
    <xf numFmtId="0" fontId="3" fillId="0" borderId="19" xfId="1" applyFont="1" applyFill="1" applyBorder="1"/>
    <xf numFmtId="4" fontId="3" fillId="0" borderId="18" xfId="1" applyNumberFormat="1" applyFont="1" applyFill="1" applyBorder="1"/>
    <xf numFmtId="4" fontId="3" fillId="0" borderId="18" xfId="1" applyNumberFormat="1" applyFont="1" applyFill="1" applyBorder="1" applyAlignment="1">
      <alignment horizontal="center" vertical="center" wrapText="1"/>
    </xf>
    <xf numFmtId="4" fontId="3" fillId="0" borderId="19" xfId="1" applyNumberFormat="1" applyFont="1" applyFill="1" applyBorder="1" applyAlignment="1">
      <alignment horizontal="center" vertical="center" wrapText="1"/>
    </xf>
    <xf numFmtId="4" fontId="10" fillId="0" borderId="20" xfId="1" applyNumberFormat="1" applyFont="1" applyFill="1" applyBorder="1" applyAlignment="1">
      <alignment horizontal="center" vertical="center" wrapText="1"/>
    </xf>
    <xf numFmtId="4" fontId="3" fillId="0" borderId="17" xfId="1" applyNumberFormat="1" applyFont="1" applyFill="1" applyBorder="1"/>
    <xf numFmtId="4" fontId="3" fillId="0" borderId="18" xfId="1" applyNumberFormat="1" applyFont="1" applyFill="1" applyBorder="1" applyAlignment="1">
      <alignment horizontal="center"/>
    </xf>
    <xf numFmtId="4" fontId="10" fillId="0" borderId="18" xfId="1" applyNumberFormat="1" applyFont="1" applyFill="1" applyBorder="1" applyAlignment="1">
      <alignment horizontal="center" vertical="center" wrapText="1"/>
    </xf>
    <xf numFmtId="4" fontId="10" fillId="0" borderId="19" xfId="1" applyNumberFormat="1" applyFont="1" applyFill="1" applyBorder="1" applyAlignment="1">
      <alignment horizontal="center" vertical="center" wrapText="1"/>
    </xf>
    <xf numFmtId="165" fontId="10" fillId="0" borderId="8" xfId="1" applyNumberFormat="1" applyFont="1" applyFill="1" applyBorder="1" applyAlignment="1">
      <alignment horizontal="center" vertical="center" wrapText="1"/>
    </xf>
    <xf numFmtId="4" fontId="3" fillId="0" borderId="9" xfId="1" applyNumberFormat="1" applyFont="1" applyFill="1" applyBorder="1" applyAlignment="1">
      <alignment horizontal="center" vertical="center" wrapText="1"/>
    </xf>
    <xf numFmtId="4" fontId="10" fillId="0" borderId="9" xfId="1" applyNumberFormat="1" applyFont="1" applyFill="1" applyBorder="1" applyAlignment="1">
      <alignment horizontal="center" vertical="center" wrapText="1"/>
    </xf>
    <xf numFmtId="4" fontId="10" fillId="0" borderId="10" xfId="1" applyNumberFormat="1" applyFont="1" applyFill="1" applyBorder="1" applyAlignment="1">
      <alignment horizontal="center" vertical="center" wrapText="1"/>
    </xf>
    <xf numFmtId="4" fontId="10" fillId="0" borderId="22" xfId="1" applyNumberFormat="1" applyFont="1" applyFill="1" applyBorder="1" applyAlignment="1">
      <alignment horizontal="center" vertical="center" wrapText="1"/>
    </xf>
    <xf numFmtId="4" fontId="3" fillId="0" borderId="8" xfId="1" applyNumberFormat="1" applyFont="1" applyFill="1" applyBorder="1"/>
    <xf numFmtId="4" fontId="3" fillId="0" borderId="9" xfId="1" applyNumberFormat="1" applyFont="1" applyFill="1" applyBorder="1" applyAlignment="1">
      <alignment horizontal="center"/>
    </xf>
    <xf numFmtId="0" fontId="11" fillId="0" borderId="34" xfId="2" applyNumberFormat="1" applyFont="1" applyFill="1" applyBorder="1" applyAlignment="1">
      <alignment horizontal="center" vertical="center" wrapText="1"/>
    </xf>
    <xf numFmtId="0" fontId="11" fillId="0" borderId="33" xfId="2" applyNumberFormat="1" applyFont="1" applyFill="1" applyBorder="1" applyAlignment="1">
      <alignment horizontal="center" vertical="center" wrapText="1"/>
    </xf>
    <xf numFmtId="0" fontId="11" fillId="0" borderId="35" xfId="2" applyNumberFormat="1" applyFont="1" applyFill="1" applyBorder="1" applyAlignment="1">
      <alignment horizontal="center" vertical="center" wrapText="1"/>
    </xf>
    <xf numFmtId="0" fontId="11" fillId="0" borderId="36" xfId="2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top" wrapText="1"/>
    </xf>
    <xf numFmtId="0" fontId="3" fillId="0" borderId="2" xfId="1" applyFont="1" applyFill="1" applyBorder="1" applyAlignment="1">
      <alignment horizontal="left" vertical="top" wrapText="1"/>
    </xf>
    <xf numFmtId="0" fontId="3" fillId="0" borderId="3" xfId="1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vertical="center" wrapText="1"/>
    </xf>
    <xf numFmtId="4" fontId="3" fillId="0" borderId="16" xfId="1" applyNumberFormat="1" applyFont="1" applyFill="1" applyBorder="1" applyAlignment="1">
      <alignment horizontal="center" vertical="center" wrapText="1"/>
    </xf>
    <xf numFmtId="4" fontId="3" fillId="0" borderId="37" xfId="1" applyNumberFormat="1" applyFont="1" applyFill="1" applyBorder="1" applyAlignment="1">
      <alignment horizontal="center" vertical="center" wrapText="1"/>
    </xf>
    <xf numFmtId="4" fontId="3" fillId="0" borderId="38" xfId="1" applyNumberFormat="1" applyFont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left" vertical="top" wrapText="1"/>
    </xf>
    <xf numFmtId="0" fontId="3" fillId="0" borderId="18" xfId="1" applyFont="1" applyFill="1" applyBorder="1" applyAlignment="1">
      <alignment horizontal="left" vertical="top" wrapText="1"/>
    </xf>
    <xf numFmtId="0" fontId="3" fillId="0" borderId="19" xfId="1" applyFont="1" applyFill="1" applyBorder="1" applyAlignment="1">
      <alignment horizontal="left" vertical="top" wrapText="1"/>
    </xf>
    <xf numFmtId="4" fontId="3" fillId="0" borderId="17" xfId="1" applyNumberFormat="1" applyFont="1" applyFill="1" applyBorder="1" applyAlignment="1">
      <alignment horizontal="center" vertical="center" wrapText="1"/>
    </xf>
    <xf numFmtId="4" fontId="3" fillId="0" borderId="18" xfId="1" applyNumberFormat="1" applyFont="1" applyFill="1" applyBorder="1" applyAlignment="1">
      <alignment horizontal="center" vertical="center" wrapText="1"/>
    </xf>
    <xf numFmtId="4" fontId="3" fillId="0" borderId="19" xfId="1" applyNumberFormat="1" applyFont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left" vertical="distributed" wrapText="1"/>
    </xf>
    <xf numFmtId="0" fontId="3" fillId="0" borderId="18" xfId="1" applyFont="1" applyFill="1" applyBorder="1" applyAlignment="1">
      <alignment horizontal="left" vertical="distributed" wrapText="1"/>
    </xf>
    <xf numFmtId="0" fontId="3" fillId="0" borderId="39" xfId="1" applyFont="1" applyFill="1" applyBorder="1" applyAlignment="1">
      <alignment horizontal="left" vertical="distributed" wrapText="1"/>
    </xf>
    <xf numFmtId="0" fontId="3" fillId="0" borderId="40" xfId="1" applyFont="1" applyFill="1" applyBorder="1" applyAlignment="1">
      <alignment horizontal="left" vertical="distributed" wrapText="1"/>
    </xf>
    <xf numFmtId="0" fontId="3" fillId="0" borderId="41" xfId="1" applyFont="1" applyFill="1" applyBorder="1" applyAlignment="1">
      <alignment horizontal="left" vertical="distributed" wrapText="1"/>
    </xf>
    <xf numFmtId="0" fontId="3" fillId="0" borderId="0" xfId="1" applyFont="1" applyFill="1" applyBorder="1" applyAlignment="1">
      <alignment horizontal="left" vertical="distributed" wrapText="1"/>
    </xf>
    <xf numFmtId="0" fontId="3" fillId="0" borderId="42" xfId="1" applyFont="1" applyFill="1" applyBorder="1" applyAlignment="1">
      <alignment horizontal="left" vertical="distributed" wrapText="1"/>
    </xf>
    <xf numFmtId="0" fontId="3" fillId="0" borderId="17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horizontal="center" vertical="center" wrapText="1"/>
    </xf>
    <xf numFmtId="0" fontId="3" fillId="0" borderId="19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3" fillId="0" borderId="8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vertical="center" wrapText="1"/>
    </xf>
    <xf numFmtId="167" fontId="12" fillId="0" borderId="0" xfId="1" applyNumberFormat="1" applyFont="1" applyFill="1" applyBorder="1" applyAlignment="1">
      <alignment vertical="center" wrapText="1"/>
    </xf>
    <xf numFmtId="0" fontId="4" fillId="0" borderId="0" xfId="1" applyFont="1" applyFill="1" applyAlignment="1">
      <alignment vertical="center" wrapText="1"/>
    </xf>
    <xf numFmtId="0" fontId="3" fillId="0" borderId="0" xfId="1" applyFont="1" applyFill="1" applyAlignment="1">
      <alignment vertical="center"/>
    </xf>
  </cellXfs>
  <cellStyles count="3">
    <cellStyle name="Обычный" xfId="0" builtinId="0"/>
    <cellStyle name="Обычный 2" xfId="1"/>
    <cellStyle name="Обычный_Приложения (23.08.0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G89"/>
  <sheetViews>
    <sheetView tabSelected="1" view="pageBreakPreview" zoomScale="50" zoomScaleNormal="60" zoomScaleSheetLayoutView="50" zoomScalePageLayoutView="40" workbookViewId="0">
      <selection activeCell="E2" sqref="E2"/>
    </sheetView>
  </sheetViews>
  <sheetFormatPr defaultColWidth="9.109375" defaultRowHeight="18" x14ac:dyDescent="0.35"/>
  <cols>
    <col min="1" max="1" width="34.109375" style="157" customWidth="1"/>
    <col min="2" max="3" width="30.6640625" style="157" customWidth="1"/>
    <col min="4" max="4" width="39.5546875" style="157" customWidth="1"/>
    <col min="5" max="5" width="34.6640625" style="157" customWidth="1"/>
    <col min="6" max="6" width="26.33203125" style="157" customWidth="1"/>
    <col min="7" max="7" width="26.6640625" style="157" customWidth="1"/>
    <col min="8" max="8" width="70.88671875" style="3" customWidth="1"/>
    <col min="9" max="9" width="26.33203125" style="157" customWidth="1"/>
    <col min="10" max="10" width="26.6640625" style="157" customWidth="1"/>
    <col min="11" max="11" width="57.33203125" style="3" customWidth="1"/>
    <col min="12" max="12" width="26.33203125" style="157" customWidth="1"/>
    <col min="13" max="13" width="26.6640625" style="157" customWidth="1"/>
    <col min="14" max="14" width="60.44140625" style="3" customWidth="1"/>
    <col min="15" max="16384" width="9.109375" style="3"/>
  </cols>
  <sheetData>
    <row r="1" spans="1:14" ht="67.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7.6" customHeight="1" thickBot="1" x14ac:dyDescent="0.4">
      <c r="A2" s="4" t="s">
        <v>38</v>
      </c>
      <c r="B2" s="5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45.75" customHeight="1" x14ac:dyDescent="0.35">
      <c r="A3" s="8" t="s">
        <v>1</v>
      </c>
      <c r="B3" s="9" t="s">
        <v>2</v>
      </c>
      <c r="C3" s="10" t="s">
        <v>39</v>
      </c>
      <c r="D3" s="11" t="s">
        <v>3</v>
      </c>
      <c r="E3" s="12" t="s">
        <v>4</v>
      </c>
      <c r="F3" s="13" t="s">
        <v>5</v>
      </c>
      <c r="G3" s="14"/>
      <c r="H3" s="15"/>
      <c r="I3" s="13" t="s">
        <v>6</v>
      </c>
      <c r="J3" s="14"/>
      <c r="K3" s="15"/>
      <c r="L3" s="13" t="s">
        <v>7</v>
      </c>
      <c r="M3" s="14"/>
      <c r="N3" s="15"/>
    </row>
    <row r="4" spans="1:14" ht="275.25" customHeight="1" thickBot="1" x14ac:dyDescent="0.4">
      <c r="A4" s="16"/>
      <c r="B4" s="17"/>
      <c r="C4" s="18"/>
      <c r="D4" s="19"/>
      <c r="E4" s="20"/>
      <c r="F4" s="21" t="s">
        <v>40</v>
      </c>
      <c r="G4" s="22" t="s">
        <v>8</v>
      </c>
      <c r="H4" s="23" t="s">
        <v>9</v>
      </c>
      <c r="I4" s="21" t="str">
        <f>F4</f>
        <v>Сбытовая надбавка гарантирующего поставщика</v>
      </c>
      <c r="J4" s="22" t="s">
        <v>8</v>
      </c>
      <c r="K4" s="23" t="s">
        <v>9</v>
      </c>
      <c r="L4" s="21" t="str">
        <f>F4</f>
        <v>Сбытовая надбавка гарантирующего поставщика</v>
      </c>
      <c r="M4" s="22" t="s">
        <v>8</v>
      </c>
      <c r="N4" s="23" t="s">
        <v>9</v>
      </c>
    </row>
    <row r="5" spans="1:14" ht="17.25" customHeight="1" x14ac:dyDescent="0.35">
      <c r="A5" s="24"/>
      <c r="B5" s="25" t="s">
        <v>10</v>
      </c>
      <c r="C5" s="25" t="s">
        <v>10</v>
      </c>
      <c r="D5" s="25" t="s">
        <v>10</v>
      </c>
      <c r="E5" s="25" t="s">
        <v>10</v>
      </c>
      <c r="F5" s="25" t="s">
        <v>10</v>
      </c>
      <c r="G5" s="25" t="s">
        <v>10</v>
      </c>
      <c r="H5" s="25" t="s">
        <v>10</v>
      </c>
      <c r="I5" s="25" t="s">
        <v>10</v>
      </c>
      <c r="J5" s="25" t="s">
        <v>10</v>
      </c>
      <c r="K5" s="25" t="s">
        <v>10</v>
      </c>
      <c r="L5" s="25" t="s">
        <v>10</v>
      </c>
      <c r="M5" s="25" t="s">
        <v>10</v>
      </c>
      <c r="N5" s="25" t="s">
        <v>10</v>
      </c>
    </row>
    <row r="6" spans="1:14" ht="21" thickBot="1" x14ac:dyDescent="0.4">
      <c r="A6" s="26" t="s">
        <v>11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spans="1:14" x14ac:dyDescent="0.35">
      <c r="A7" s="28" t="s">
        <v>12</v>
      </c>
      <c r="B7" s="29">
        <f>$A$74</f>
        <v>3962.16</v>
      </c>
      <c r="C7" s="30">
        <v>2194.73</v>
      </c>
      <c r="D7" s="30">
        <v>6.1080000000000005</v>
      </c>
      <c r="E7" s="31">
        <v>1.03</v>
      </c>
      <c r="F7" s="32">
        <v>334.94</v>
      </c>
      <c r="G7" s="30">
        <f>ROUND(IF(B7=0,0,B7+C7+F7+D7+E7),2)</f>
        <v>6498.97</v>
      </c>
      <c r="H7" s="33" t="str">
        <f>CONCATENATE(G7," = ",B7," + ",C7," + ",F7," + ",D7," + ",E7,)</f>
        <v>6498,97 = 3962,16 + 2194,73 + 334,94 + 6,108 + 1,03</v>
      </c>
      <c r="I7" s="32"/>
      <c r="J7" s="30"/>
      <c r="K7" s="33"/>
      <c r="L7" s="34"/>
      <c r="M7" s="30"/>
      <c r="N7" s="33"/>
    </row>
    <row r="8" spans="1:14" x14ac:dyDescent="0.35">
      <c r="A8" s="35" t="s">
        <v>13</v>
      </c>
      <c r="B8" s="36">
        <f>$A$74</f>
        <v>3962.16</v>
      </c>
      <c r="C8" s="37">
        <v>2848.44</v>
      </c>
      <c r="D8" s="37">
        <v>6.1080000000000005</v>
      </c>
      <c r="E8" s="38">
        <v>1.03</v>
      </c>
      <c r="F8" s="39">
        <v>334.94</v>
      </c>
      <c r="G8" s="37">
        <f t="shared" ref="G8:G10" si="0">ROUND(IF(B8=0,0,B8+C8+F8+D8+E8),2)</f>
        <v>7152.68</v>
      </c>
      <c r="H8" s="40" t="str">
        <f t="shared" ref="H8:H9" si="1">CONCATENATE(G8," = ",B8," + ",C8," + ",F8," + ",D8," + ",E8,)</f>
        <v>7152,68 = 3962,16 + 2848,44 + 334,94 + 6,108 + 1,03</v>
      </c>
      <c r="I8" s="39"/>
      <c r="J8" s="37"/>
      <c r="K8" s="40"/>
      <c r="L8" s="41"/>
      <c r="M8" s="37"/>
      <c r="N8" s="40"/>
    </row>
    <row r="9" spans="1:14" x14ac:dyDescent="0.35">
      <c r="A9" s="35" t="s">
        <v>14</v>
      </c>
      <c r="B9" s="36">
        <f>$A$74</f>
        <v>3962.16</v>
      </c>
      <c r="C9" s="37">
        <v>3429.45</v>
      </c>
      <c r="D9" s="37">
        <v>6.1080000000000005</v>
      </c>
      <c r="E9" s="38">
        <v>1.03</v>
      </c>
      <c r="F9" s="39">
        <v>334.94</v>
      </c>
      <c r="G9" s="37">
        <f t="shared" si="0"/>
        <v>7733.69</v>
      </c>
      <c r="H9" s="40" t="str">
        <f t="shared" si="1"/>
        <v>7733,69 = 3962,16 + 3429,45 + 334,94 + 6,108 + 1,03</v>
      </c>
      <c r="I9" s="39"/>
      <c r="J9" s="37"/>
      <c r="K9" s="40"/>
      <c r="L9" s="41"/>
      <c r="M9" s="37"/>
      <c r="N9" s="40"/>
    </row>
    <row r="10" spans="1:14" ht="18.600000000000001" thickBot="1" x14ac:dyDescent="0.4">
      <c r="A10" s="42" t="s">
        <v>15</v>
      </c>
      <c r="B10" s="43">
        <f>$A$74</f>
        <v>3962.16</v>
      </c>
      <c r="C10" s="44">
        <v>4416.8500000000004</v>
      </c>
      <c r="D10" s="44">
        <v>6.1080000000000005</v>
      </c>
      <c r="E10" s="45">
        <v>1.03</v>
      </c>
      <c r="F10" s="46">
        <v>334.94</v>
      </c>
      <c r="G10" s="44">
        <f t="shared" si="0"/>
        <v>8721.09</v>
      </c>
      <c r="H10" s="47" t="str">
        <f>CONCATENATE(G10," = ",B10," + ",C10," + ",F10," + ",D10," + ",E10,)</f>
        <v>8721,09 = 3962,16 + 4416,85 + 334,94 + 6,108 + 1,03</v>
      </c>
      <c r="I10" s="46"/>
      <c r="J10" s="44"/>
      <c r="K10" s="47"/>
      <c r="L10" s="48"/>
      <c r="M10" s="44"/>
      <c r="N10" s="47"/>
    </row>
    <row r="11" spans="1:14" ht="45" customHeight="1" x14ac:dyDescent="0.35">
      <c r="A11" s="49" t="s">
        <v>16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1"/>
    </row>
    <row r="12" spans="1:14" ht="22.5" customHeight="1" thickBot="1" x14ac:dyDescent="0.4">
      <c r="A12" s="52" t="s">
        <v>17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</row>
    <row r="13" spans="1:14" x14ac:dyDescent="0.35">
      <c r="A13" s="28" t="s">
        <v>12</v>
      </c>
      <c r="B13" s="29">
        <f>$A$74</f>
        <v>3962.16</v>
      </c>
      <c r="C13" s="30">
        <v>0</v>
      </c>
      <c r="D13" s="30">
        <v>6.1080000000000005</v>
      </c>
      <c r="E13" s="31">
        <v>1.03</v>
      </c>
      <c r="F13" s="32">
        <v>1073.42</v>
      </c>
      <c r="G13" s="30">
        <f>ROUND(IF(B13=0,0,B13+C13+F13+D13+E13),2)</f>
        <v>5042.72</v>
      </c>
      <c r="H13" s="54" t="str">
        <f>CONCATENATE(G13," = ",B13," + ",F13," + ",D13," + ",E13,)</f>
        <v>5042,72 = 3962,16 + 1073,42 + 6,108 + 1,03</v>
      </c>
      <c r="I13" s="34">
        <v>1073.42</v>
      </c>
      <c r="J13" s="30">
        <f>ROUND(IF(B13=0,0,B13+C13+D13+I13+E13),2)</f>
        <v>5042.72</v>
      </c>
      <c r="K13" s="55" t="str">
        <f>CONCATENATE(J13," = ",B13," + ",I13," + ",D13," + ",E13,)</f>
        <v>5042,72 = 3962,16 + 1073,42 + 6,108 + 1,03</v>
      </c>
      <c r="L13" s="34">
        <v>1073.42</v>
      </c>
      <c r="M13" s="30">
        <f>ROUND(IF(B13=0,0,B13+C13+D13+L13+E13),2)</f>
        <v>5042.72</v>
      </c>
      <c r="N13" s="31" t="str">
        <f>CONCATENATE(M13," = ",B13," + ",L13," + ",D13," + ",E13,)</f>
        <v>5042,72 = 3962,16 + 1073,42 + 6,108 + 1,03</v>
      </c>
    </row>
    <row r="14" spans="1:14" x14ac:dyDescent="0.35">
      <c r="A14" s="35" t="s">
        <v>13</v>
      </c>
      <c r="B14" s="36">
        <f>$A$74</f>
        <v>3962.16</v>
      </c>
      <c r="C14" s="37">
        <v>0</v>
      </c>
      <c r="D14" s="37">
        <v>6.1080000000000005</v>
      </c>
      <c r="E14" s="38">
        <v>1.03</v>
      </c>
      <c r="F14" s="39">
        <v>1073.42</v>
      </c>
      <c r="G14" s="37">
        <f t="shared" ref="G14:G16" si="2">ROUND(IF(B14=0,0,B14+C14+F14+D14+E14),2)</f>
        <v>5042.72</v>
      </c>
      <c r="H14" s="56" t="str">
        <f t="shared" ref="H14:H16" si="3">CONCATENATE(G14," = ",B14," + ",F14," + ",D14," + ",E14,)</f>
        <v>5042,72 = 3962,16 + 1073,42 + 6,108 + 1,03</v>
      </c>
      <c r="I14" s="41">
        <v>1073.42</v>
      </c>
      <c r="J14" s="37">
        <f t="shared" ref="J14:J16" si="4">ROUND(IF(B14=0,0,B14+C14+D14+I14+E14),2)</f>
        <v>5042.72</v>
      </c>
      <c r="K14" s="57" t="str">
        <f t="shared" ref="K14:K16" si="5">CONCATENATE(J14," = ",B14," + ",I14," + ",D14," + ",E14,)</f>
        <v>5042,72 = 3962,16 + 1073,42 + 6,108 + 1,03</v>
      </c>
      <c r="L14" s="41">
        <v>1073.42</v>
      </c>
      <c r="M14" s="37">
        <f>ROUND(IF(B14=0,0,B14+C14+D14+L14+E14),2)</f>
        <v>5042.72</v>
      </c>
      <c r="N14" s="38" t="str">
        <f t="shared" ref="N14:N16" si="6">CONCATENATE(M14," = ",B14," + ",L14," + ",D14," + ",E14,)</f>
        <v>5042,72 = 3962,16 + 1073,42 + 6,108 + 1,03</v>
      </c>
    </row>
    <row r="15" spans="1:14" x14ac:dyDescent="0.35">
      <c r="A15" s="35" t="s">
        <v>14</v>
      </c>
      <c r="B15" s="36">
        <f>$A$74</f>
        <v>3962.16</v>
      </c>
      <c r="C15" s="37">
        <v>0</v>
      </c>
      <c r="D15" s="37">
        <v>6.1080000000000005</v>
      </c>
      <c r="E15" s="38">
        <v>1.03</v>
      </c>
      <c r="F15" s="39">
        <v>1073.42</v>
      </c>
      <c r="G15" s="37">
        <f t="shared" si="2"/>
        <v>5042.72</v>
      </c>
      <c r="H15" s="56" t="str">
        <f t="shared" si="3"/>
        <v>5042,72 = 3962,16 + 1073,42 + 6,108 + 1,03</v>
      </c>
      <c r="I15" s="41">
        <v>1073.42</v>
      </c>
      <c r="J15" s="37">
        <f t="shared" si="4"/>
        <v>5042.72</v>
      </c>
      <c r="K15" s="57" t="str">
        <f t="shared" si="5"/>
        <v>5042,72 = 3962,16 + 1073,42 + 6,108 + 1,03</v>
      </c>
      <c r="L15" s="41">
        <v>1073.42</v>
      </c>
      <c r="M15" s="37">
        <f t="shared" ref="M15:M16" si="7">ROUND(IF(B15=0,0,B15+C15+D15+L15+E15),2)</f>
        <v>5042.72</v>
      </c>
      <c r="N15" s="38" t="str">
        <f t="shared" si="6"/>
        <v>5042,72 = 3962,16 + 1073,42 + 6,108 + 1,03</v>
      </c>
    </row>
    <row r="16" spans="1:14" ht="18.600000000000001" thickBot="1" x14ac:dyDescent="0.4">
      <c r="A16" s="42" t="s">
        <v>15</v>
      </c>
      <c r="B16" s="43">
        <f>$A$74</f>
        <v>3962.16</v>
      </c>
      <c r="C16" s="44">
        <v>0</v>
      </c>
      <c r="D16" s="44">
        <v>6.1080000000000005</v>
      </c>
      <c r="E16" s="45">
        <v>1.03</v>
      </c>
      <c r="F16" s="46">
        <v>1073.42</v>
      </c>
      <c r="G16" s="44">
        <f t="shared" si="2"/>
        <v>5042.72</v>
      </c>
      <c r="H16" s="58" t="str">
        <f t="shared" si="3"/>
        <v>5042,72 = 3962,16 + 1073,42 + 6,108 + 1,03</v>
      </c>
      <c r="I16" s="48">
        <v>1073.42</v>
      </c>
      <c r="J16" s="44">
        <f t="shared" si="4"/>
        <v>5042.72</v>
      </c>
      <c r="K16" s="59" t="str">
        <f t="shared" si="5"/>
        <v>5042,72 = 3962,16 + 1073,42 + 6,108 + 1,03</v>
      </c>
      <c r="L16" s="48">
        <v>1073.42</v>
      </c>
      <c r="M16" s="44">
        <f t="shared" si="7"/>
        <v>5042.72</v>
      </c>
      <c r="N16" s="45" t="str">
        <f t="shared" si="6"/>
        <v>5042,72 = 3962,16 + 1073,42 + 6,108 + 1,03</v>
      </c>
    </row>
    <row r="17" spans="1:14" ht="22.5" customHeight="1" thickBot="1" x14ac:dyDescent="0.4">
      <c r="A17" s="60" t="s">
        <v>18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2"/>
    </row>
    <row r="18" spans="1:14" x14ac:dyDescent="0.35">
      <c r="A18" s="28" t="s">
        <v>12</v>
      </c>
      <c r="B18" s="29">
        <f>$A$74</f>
        <v>3962.16</v>
      </c>
      <c r="C18" s="30">
        <v>0</v>
      </c>
      <c r="D18" s="30">
        <v>6.1080000000000005</v>
      </c>
      <c r="E18" s="31">
        <v>1.03</v>
      </c>
      <c r="F18" s="32">
        <v>309.47000000000003</v>
      </c>
      <c r="G18" s="30">
        <f>ROUND(IF(B18=0,0,B18+C18+F18+D18+E18),2)</f>
        <v>4278.7700000000004</v>
      </c>
      <c r="H18" s="54" t="str">
        <f>CONCATENATE(G18," = ",B18," + ",F18," + ",D18," + ",E18,)</f>
        <v>4278,77 = 3962,16 + 309,47 + 6,108 + 1,03</v>
      </c>
      <c r="I18" s="34">
        <v>309.47000000000003</v>
      </c>
      <c r="J18" s="30">
        <f>ROUND(IF(B18=0,0,B18+C18+D18+I18+E18),2)</f>
        <v>4278.7700000000004</v>
      </c>
      <c r="K18" s="55" t="str">
        <f>CONCATENATE(J18," = ",B18," + ",I18," + ",D18," + ",E18,)</f>
        <v>4278,77 = 3962,16 + 309,47 + 6,108 + 1,03</v>
      </c>
      <c r="L18" s="34">
        <v>309.47000000000003</v>
      </c>
      <c r="M18" s="30">
        <f>ROUND(IF(B18=0,0,B18+C18+D18+L18+E18),2)</f>
        <v>4278.7700000000004</v>
      </c>
      <c r="N18" s="31" t="str">
        <f>CONCATENATE(M18," = ",B18," + ",L18," + ",D18," + ",E18,)</f>
        <v>4278,77 = 3962,16 + 309,47 + 6,108 + 1,03</v>
      </c>
    </row>
    <row r="19" spans="1:14" x14ac:dyDescent="0.35">
      <c r="A19" s="35" t="s">
        <v>13</v>
      </c>
      <c r="B19" s="36">
        <f>$A$74</f>
        <v>3962.16</v>
      </c>
      <c r="C19" s="37">
        <v>0</v>
      </c>
      <c r="D19" s="37">
        <v>6.1080000000000005</v>
      </c>
      <c r="E19" s="38">
        <v>1.03</v>
      </c>
      <c r="F19" s="39">
        <v>309.47000000000003</v>
      </c>
      <c r="G19" s="37">
        <f>ROUND(IF(B19=0,0,B19+C19+F19+D19+E19),2)</f>
        <v>4278.7700000000004</v>
      </c>
      <c r="H19" s="56" t="str">
        <f t="shared" ref="H19:H20" si="8">CONCATENATE(G19," = ",B19," + ",F19," + ",D19," + ",E19,)</f>
        <v>4278,77 = 3962,16 + 309,47 + 6,108 + 1,03</v>
      </c>
      <c r="I19" s="41">
        <v>309.47000000000003</v>
      </c>
      <c r="J19" s="37">
        <f t="shared" ref="J19:J21" si="9">ROUND(IF(B19=0,0,B19+C19+D19+I19+E19),2)</f>
        <v>4278.7700000000004</v>
      </c>
      <c r="K19" s="57" t="str">
        <f t="shared" ref="K19:K21" si="10">CONCATENATE(J19," = ",B19," + ",I19," + ",D19," + ",E19,)</f>
        <v>4278,77 = 3962,16 + 309,47 + 6,108 + 1,03</v>
      </c>
      <c r="L19" s="41">
        <v>309.47000000000003</v>
      </c>
      <c r="M19" s="37">
        <f t="shared" ref="M19:M21" si="11">ROUND(IF(B19=0,0,B19+C19+D19+L19+E19),2)</f>
        <v>4278.7700000000004</v>
      </c>
      <c r="N19" s="38" t="str">
        <f t="shared" ref="N19:N21" si="12">CONCATENATE(M19," = ",B19," + ",L19," + ",D19," + ",E19,)</f>
        <v>4278,77 = 3962,16 + 309,47 + 6,108 + 1,03</v>
      </c>
    </row>
    <row r="20" spans="1:14" x14ac:dyDescent="0.35">
      <c r="A20" s="35" t="s">
        <v>14</v>
      </c>
      <c r="B20" s="36">
        <f>$A$74</f>
        <v>3962.16</v>
      </c>
      <c r="C20" s="37">
        <v>0</v>
      </c>
      <c r="D20" s="37">
        <v>6.1080000000000005</v>
      </c>
      <c r="E20" s="38">
        <v>1.03</v>
      </c>
      <c r="F20" s="39">
        <v>309.47000000000003</v>
      </c>
      <c r="G20" s="37">
        <f t="shared" ref="G20:G21" si="13">ROUND(IF(B20=0,0,B20+C20+F20+D20+E20),2)</f>
        <v>4278.7700000000004</v>
      </c>
      <c r="H20" s="56" t="str">
        <f t="shared" si="8"/>
        <v>4278,77 = 3962,16 + 309,47 + 6,108 + 1,03</v>
      </c>
      <c r="I20" s="41">
        <v>309.47000000000003</v>
      </c>
      <c r="J20" s="37">
        <f t="shared" si="9"/>
        <v>4278.7700000000004</v>
      </c>
      <c r="K20" s="57" t="str">
        <f t="shared" si="10"/>
        <v>4278,77 = 3962,16 + 309,47 + 6,108 + 1,03</v>
      </c>
      <c r="L20" s="41">
        <v>309.47000000000003</v>
      </c>
      <c r="M20" s="37">
        <f t="shared" si="11"/>
        <v>4278.7700000000004</v>
      </c>
      <c r="N20" s="38" t="str">
        <f t="shared" si="12"/>
        <v>4278,77 = 3962,16 + 309,47 + 6,108 + 1,03</v>
      </c>
    </row>
    <row r="21" spans="1:14" ht="18.600000000000001" thickBot="1" x14ac:dyDescent="0.4">
      <c r="A21" s="42" t="s">
        <v>15</v>
      </c>
      <c r="B21" s="43">
        <f>$A$74</f>
        <v>3962.16</v>
      </c>
      <c r="C21" s="44">
        <v>0</v>
      </c>
      <c r="D21" s="44">
        <v>6.1080000000000005</v>
      </c>
      <c r="E21" s="45">
        <v>1.03</v>
      </c>
      <c r="F21" s="46">
        <v>309.47000000000003</v>
      </c>
      <c r="G21" s="44">
        <f t="shared" si="13"/>
        <v>4278.7700000000004</v>
      </c>
      <c r="H21" s="58" t="str">
        <f>CONCATENATE(G21," = ",B21," + ",F21," + ",D21," + ",E21,)</f>
        <v>4278,77 = 3962,16 + 309,47 + 6,108 + 1,03</v>
      </c>
      <c r="I21" s="48">
        <v>309.47000000000003</v>
      </c>
      <c r="J21" s="44">
        <f t="shared" si="9"/>
        <v>4278.7700000000004</v>
      </c>
      <c r="K21" s="59" t="str">
        <f t="shared" si="10"/>
        <v>4278,77 = 3962,16 + 309,47 + 6,108 + 1,03</v>
      </c>
      <c r="L21" s="48">
        <v>309.47000000000003</v>
      </c>
      <c r="M21" s="44">
        <f t="shared" si="11"/>
        <v>4278.7700000000004</v>
      </c>
      <c r="N21" s="45" t="str">
        <f t="shared" si="12"/>
        <v>4278,77 = 3962,16 + 309,47 + 6,108 + 1,03</v>
      </c>
    </row>
    <row r="22" spans="1:14" ht="21" x14ac:dyDescent="0.35">
      <c r="A22" s="63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</row>
    <row r="23" spans="1:14" ht="25.2" customHeight="1" x14ac:dyDescent="0.35">
      <c r="A23" s="65" t="s">
        <v>19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</row>
    <row r="24" spans="1:14" ht="22.2" customHeight="1" thickBot="1" x14ac:dyDescent="0.4">
      <c r="A24" s="66" t="s">
        <v>20</v>
      </c>
      <c r="B24" s="67"/>
      <c r="C24" s="67"/>
      <c r="D24" s="67"/>
      <c r="E24" s="67"/>
      <c r="F24" s="68"/>
      <c r="G24" s="68"/>
      <c r="H24" s="68"/>
      <c r="I24" s="68"/>
      <c r="J24" s="68"/>
      <c r="K24" s="68"/>
      <c r="L24" s="68"/>
      <c r="M24" s="68"/>
      <c r="N24" s="69"/>
    </row>
    <row r="25" spans="1:14" ht="17.25" customHeight="1" x14ac:dyDescent="0.35">
      <c r="A25" s="70" t="s">
        <v>21</v>
      </c>
      <c r="B25" s="71"/>
      <c r="C25" s="72"/>
      <c r="D25" s="30"/>
      <c r="E25" s="31"/>
      <c r="F25" s="73"/>
      <c r="G25" s="30"/>
      <c r="H25" s="33"/>
      <c r="I25" s="74"/>
      <c r="J25" s="30"/>
      <c r="K25" s="33"/>
      <c r="L25" s="74"/>
      <c r="M25" s="30"/>
      <c r="N25" s="33"/>
    </row>
    <row r="26" spans="1:14" ht="17.25" customHeight="1" x14ac:dyDescent="0.35">
      <c r="A26" s="35" t="s">
        <v>12</v>
      </c>
      <c r="B26" s="36">
        <f>$E$81</f>
        <v>1994.32</v>
      </c>
      <c r="C26" s="37">
        <v>2194.73</v>
      </c>
      <c r="D26" s="37">
        <v>6.1080000000000005</v>
      </c>
      <c r="E26" s="38">
        <v>1.03</v>
      </c>
      <c r="F26" s="39">
        <v>334.94</v>
      </c>
      <c r="G26" s="37">
        <f>ROUND(IF(B26=0,0,B26+C26+F26+D26+E26),2)</f>
        <v>4531.13</v>
      </c>
      <c r="H26" s="40" t="str">
        <f>CONCATENATE(G26," = ",B26," + ",C26," + ",F26," + ",D26," + ",E26,)</f>
        <v>4531,13 = 1994,32 + 2194,73 + 334,94 + 6,108 + 1,03</v>
      </c>
      <c r="I26" s="41"/>
      <c r="J26" s="37"/>
      <c r="K26" s="40"/>
      <c r="L26" s="41"/>
      <c r="M26" s="37"/>
      <c r="N26" s="40"/>
    </row>
    <row r="27" spans="1:14" ht="17.25" customHeight="1" x14ac:dyDescent="0.35">
      <c r="A27" s="35" t="s">
        <v>13</v>
      </c>
      <c r="B27" s="36">
        <f>$E$81</f>
        <v>1994.32</v>
      </c>
      <c r="C27" s="37">
        <v>2848.44</v>
      </c>
      <c r="D27" s="37">
        <v>6.1080000000000005</v>
      </c>
      <c r="E27" s="38">
        <v>1.03</v>
      </c>
      <c r="F27" s="39">
        <v>334.94</v>
      </c>
      <c r="G27" s="37">
        <f t="shared" ref="G27:G50" si="14">ROUND(IF(B27=0,0,B27+C27+F27+D27+E27),2)</f>
        <v>5184.84</v>
      </c>
      <c r="H27" s="40" t="str">
        <f t="shared" ref="H27:H50" si="15">CONCATENATE(G27," = ",B27," + ",C27," + ",F27," + ",D27," + ",E27,)</f>
        <v>5184,84 = 1994,32 + 2848,44 + 334,94 + 6,108 + 1,03</v>
      </c>
      <c r="I27" s="41"/>
      <c r="J27" s="37"/>
      <c r="K27" s="40"/>
      <c r="L27" s="41"/>
      <c r="M27" s="37"/>
      <c r="N27" s="40"/>
    </row>
    <row r="28" spans="1:14" ht="17.25" customHeight="1" x14ac:dyDescent="0.35">
      <c r="A28" s="35" t="s">
        <v>14</v>
      </c>
      <c r="B28" s="36">
        <f>$E$81</f>
        <v>1994.32</v>
      </c>
      <c r="C28" s="37">
        <v>3429.45</v>
      </c>
      <c r="D28" s="37">
        <v>6.1080000000000005</v>
      </c>
      <c r="E28" s="38">
        <v>1.03</v>
      </c>
      <c r="F28" s="39">
        <v>334.94</v>
      </c>
      <c r="G28" s="37">
        <f t="shared" si="14"/>
        <v>5765.85</v>
      </c>
      <c r="H28" s="40" t="str">
        <f t="shared" si="15"/>
        <v>5765,85 = 1994,32 + 3429,45 + 334,94 + 6,108 + 1,03</v>
      </c>
      <c r="I28" s="41"/>
      <c r="J28" s="37"/>
      <c r="K28" s="40"/>
      <c r="L28" s="41"/>
      <c r="M28" s="37"/>
      <c r="N28" s="40"/>
    </row>
    <row r="29" spans="1:14" ht="17.25" customHeight="1" x14ac:dyDescent="0.35">
      <c r="A29" s="35" t="s">
        <v>15</v>
      </c>
      <c r="B29" s="36">
        <f>$E$81</f>
        <v>1994.32</v>
      </c>
      <c r="C29" s="37">
        <v>4416.8500000000004</v>
      </c>
      <c r="D29" s="37">
        <v>6.1080000000000005</v>
      </c>
      <c r="E29" s="38">
        <v>1.03</v>
      </c>
      <c r="F29" s="39">
        <v>334.94</v>
      </c>
      <c r="G29" s="37">
        <f t="shared" si="14"/>
        <v>6753.25</v>
      </c>
      <c r="H29" s="40" t="str">
        <f t="shared" si="15"/>
        <v>6753,25 = 1994,32 + 4416,85 + 334,94 + 6,108 + 1,03</v>
      </c>
      <c r="I29" s="41"/>
      <c r="J29" s="37"/>
      <c r="K29" s="40"/>
      <c r="L29" s="41"/>
      <c r="M29" s="37"/>
      <c r="N29" s="40"/>
    </row>
    <row r="30" spans="1:14" ht="17.25" customHeight="1" x14ac:dyDescent="0.35">
      <c r="A30" s="75" t="s">
        <v>22</v>
      </c>
      <c r="B30" s="36"/>
      <c r="C30" s="76"/>
      <c r="D30" s="37"/>
      <c r="E30" s="38"/>
      <c r="F30" s="77"/>
      <c r="G30" s="37"/>
      <c r="H30" s="40"/>
      <c r="I30" s="78"/>
      <c r="J30" s="37"/>
      <c r="K30" s="40"/>
      <c r="L30" s="78"/>
      <c r="M30" s="37"/>
      <c r="N30" s="40"/>
    </row>
    <row r="31" spans="1:14" ht="17.25" customHeight="1" x14ac:dyDescent="0.35">
      <c r="A31" s="35" t="s">
        <v>12</v>
      </c>
      <c r="B31" s="36">
        <f>$E$82</f>
        <v>4166.6899999999996</v>
      </c>
      <c r="C31" s="37">
        <v>2194.73</v>
      </c>
      <c r="D31" s="37">
        <v>6.1080000000000005</v>
      </c>
      <c r="E31" s="38">
        <v>1.03</v>
      </c>
      <c r="F31" s="39">
        <v>334.94</v>
      </c>
      <c r="G31" s="37">
        <f>ROUND(IF(B31=0,0,B31+C31+F31+D31+E31),2)</f>
        <v>6703.5</v>
      </c>
      <c r="H31" s="40" t="str">
        <f>CONCATENATE(G31," = ",B31," + ",C31," + ",F31," + ",D31," + ",E31,)</f>
        <v>6703,5 = 4166,69 + 2194,73 + 334,94 + 6,108 + 1,03</v>
      </c>
      <c r="I31" s="41"/>
      <c r="J31" s="37"/>
      <c r="K31" s="40"/>
      <c r="L31" s="41"/>
      <c r="M31" s="37"/>
      <c r="N31" s="40"/>
    </row>
    <row r="32" spans="1:14" ht="17.25" customHeight="1" x14ac:dyDescent="0.35">
      <c r="A32" s="35" t="s">
        <v>13</v>
      </c>
      <c r="B32" s="36">
        <f>$E$82</f>
        <v>4166.6899999999996</v>
      </c>
      <c r="C32" s="37">
        <v>2848.44</v>
      </c>
      <c r="D32" s="37">
        <v>6.1080000000000005</v>
      </c>
      <c r="E32" s="38">
        <v>1.03</v>
      </c>
      <c r="F32" s="39">
        <v>334.94</v>
      </c>
      <c r="G32" s="37">
        <f t="shared" si="14"/>
        <v>7357.21</v>
      </c>
      <c r="H32" s="40" t="str">
        <f t="shared" si="15"/>
        <v>7357,21 = 4166,69 + 2848,44 + 334,94 + 6,108 + 1,03</v>
      </c>
      <c r="I32" s="41"/>
      <c r="J32" s="37"/>
      <c r="K32" s="40"/>
      <c r="L32" s="41"/>
      <c r="M32" s="37"/>
      <c r="N32" s="40"/>
    </row>
    <row r="33" spans="1:14" ht="17.25" customHeight="1" x14ac:dyDescent="0.35">
      <c r="A33" s="35" t="s">
        <v>14</v>
      </c>
      <c r="B33" s="36">
        <f>$E$82</f>
        <v>4166.6899999999996</v>
      </c>
      <c r="C33" s="37">
        <v>3429.45</v>
      </c>
      <c r="D33" s="37">
        <v>6.1080000000000005</v>
      </c>
      <c r="E33" s="38">
        <v>1.03</v>
      </c>
      <c r="F33" s="39">
        <v>334.94</v>
      </c>
      <c r="G33" s="37">
        <f t="shared" si="14"/>
        <v>7938.22</v>
      </c>
      <c r="H33" s="40" t="str">
        <f t="shared" si="15"/>
        <v>7938,22 = 4166,69 + 3429,45 + 334,94 + 6,108 + 1,03</v>
      </c>
      <c r="I33" s="41"/>
      <c r="J33" s="37"/>
      <c r="K33" s="40"/>
      <c r="L33" s="41"/>
      <c r="M33" s="37"/>
      <c r="N33" s="40"/>
    </row>
    <row r="34" spans="1:14" ht="17.25" customHeight="1" x14ac:dyDescent="0.35">
      <c r="A34" s="35" t="s">
        <v>15</v>
      </c>
      <c r="B34" s="36">
        <f>$E$82</f>
        <v>4166.6899999999996</v>
      </c>
      <c r="C34" s="37">
        <v>4416.8500000000004</v>
      </c>
      <c r="D34" s="37">
        <v>6.1080000000000005</v>
      </c>
      <c r="E34" s="38">
        <v>1.03</v>
      </c>
      <c r="F34" s="39">
        <v>334.94</v>
      </c>
      <c r="G34" s="37">
        <f t="shared" si="14"/>
        <v>8925.6200000000008</v>
      </c>
      <c r="H34" s="40" t="str">
        <f t="shared" si="15"/>
        <v>8925,62 = 4166,69 + 4416,85 + 334,94 + 6,108 + 1,03</v>
      </c>
      <c r="I34" s="41"/>
      <c r="J34" s="37"/>
      <c r="K34" s="40"/>
      <c r="L34" s="41"/>
      <c r="M34" s="37"/>
      <c r="N34" s="40"/>
    </row>
    <row r="35" spans="1:14" ht="17.25" customHeight="1" x14ac:dyDescent="0.35">
      <c r="A35" s="75" t="s">
        <v>23</v>
      </c>
      <c r="B35" s="36"/>
      <c r="C35" s="37"/>
      <c r="D35" s="37"/>
      <c r="E35" s="38"/>
      <c r="F35" s="77"/>
      <c r="G35" s="37">
        <f t="shared" si="14"/>
        <v>0</v>
      </c>
      <c r="H35" s="40"/>
      <c r="I35" s="78"/>
      <c r="J35" s="37"/>
      <c r="K35" s="40"/>
      <c r="L35" s="78"/>
      <c r="M35" s="37"/>
      <c r="N35" s="40"/>
    </row>
    <row r="36" spans="1:14" ht="17.25" customHeight="1" x14ac:dyDescent="0.35">
      <c r="A36" s="35" t="s">
        <v>12</v>
      </c>
      <c r="B36" s="36">
        <f>$E$83</f>
        <v>10921.12</v>
      </c>
      <c r="C36" s="37">
        <v>2194.73</v>
      </c>
      <c r="D36" s="37">
        <v>6.1080000000000005</v>
      </c>
      <c r="E36" s="38">
        <v>1.03</v>
      </c>
      <c r="F36" s="39">
        <v>334.94</v>
      </c>
      <c r="G36" s="37">
        <f t="shared" si="14"/>
        <v>13457.93</v>
      </c>
      <c r="H36" s="40" t="str">
        <f t="shared" si="15"/>
        <v>13457,93 = 10921,12 + 2194,73 + 334,94 + 6,108 + 1,03</v>
      </c>
      <c r="I36" s="41"/>
      <c r="J36" s="37"/>
      <c r="K36" s="40"/>
      <c r="L36" s="41"/>
      <c r="M36" s="37"/>
      <c r="N36" s="40"/>
    </row>
    <row r="37" spans="1:14" ht="17.25" customHeight="1" x14ac:dyDescent="0.35">
      <c r="A37" s="35" t="s">
        <v>13</v>
      </c>
      <c r="B37" s="36">
        <f>$E$83</f>
        <v>10921.12</v>
      </c>
      <c r="C37" s="37">
        <v>2848.44</v>
      </c>
      <c r="D37" s="37">
        <v>6.1080000000000005</v>
      </c>
      <c r="E37" s="38">
        <v>1.03</v>
      </c>
      <c r="F37" s="39">
        <v>334.94</v>
      </c>
      <c r="G37" s="37">
        <f t="shared" si="14"/>
        <v>14111.64</v>
      </c>
      <c r="H37" s="40" t="str">
        <f t="shared" si="15"/>
        <v>14111,64 = 10921,12 + 2848,44 + 334,94 + 6,108 + 1,03</v>
      </c>
      <c r="I37" s="41"/>
      <c r="J37" s="37"/>
      <c r="K37" s="40"/>
      <c r="L37" s="41"/>
      <c r="M37" s="37"/>
      <c r="N37" s="40"/>
    </row>
    <row r="38" spans="1:14" ht="17.25" customHeight="1" x14ac:dyDescent="0.35">
      <c r="A38" s="35" t="s">
        <v>14</v>
      </c>
      <c r="B38" s="36">
        <f>$E$83</f>
        <v>10921.12</v>
      </c>
      <c r="C38" s="37">
        <v>3429.45</v>
      </c>
      <c r="D38" s="37">
        <v>6.1080000000000005</v>
      </c>
      <c r="E38" s="38">
        <v>1.03</v>
      </c>
      <c r="F38" s="39">
        <v>334.94</v>
      </c>
      <c r="G38" s="37">
        <f t="shared" si="14"/>
        <v>14692.65</v>
      </c>
      <c r="H38" s="40" t="str">
        <f t="shared" si="15"/>
        <v>14692,65 = 10921,12 + 3429,45 + 334,94 + 6,108 + 1,03</v>
      </c>
      <c r="I38" s="41"/>
      <c r="J38" s="37"/>
      <c r="K38" s="40"/>
      <c r="L38" s="41"/>
      <c r="M38" s="37"/>
      <c r="N38" s="40"/>
    </row>
    <row r="39" spans="1:14" ht="17.25" customHeight="1" x14ac:dyDescent="0.35">
      <c r="A39" s="35" t="s">
        <v>15</v>
      </c>
      <c r="B39" s="36">
        <f>$E$83</f>
        <v>10921.12</v>
      </c>
      <c r="C39" s="37">
        <v>4416.8500000000004</v>
      </c>
      <c r="D39" s="37">
        <v>6.1080000000000005</v>
      </c>
      <c r="E39" s="38">
        <v>1.03</v>
      </c>
      <c r="F39" s="39">
        <v>334.94</v>
      </c>
      <c r="G39" s="37">
        <f t="shared" si="14"/>
        <v>15680.05</v>
      </c>
      <c r="H39" s="40" t="str">
        <f t="shared" si="15"/>
        <v>15680,05 = 10921,12 + 4416,85 + 334,94 + 6,108 + 1,03</v>
      </c>
      <c r="I39" s="41"/>
      <c r="J39" s="37"/>
      <c r="K39" s="40"/>
      <c r="L39" s="41"/>
      <c r="M39" s="37"/>
      <c r="N39" s="40"/>
    </row>
    <row r="40" spans="1:14" ht="17.25" customHeight="1" x14ac:dyDescent="0.35">
      <c r="A40" s="79" t="s">
        <v>24</v>
      </c>
      <c r="B40" s="80"/>
      <c r="C40" s="37"/>
      <c r="D40" s="37"/>
      <c r="E40" s="38"/>
      <c r="F40" s="77"/>
      <c r="G40" s="37"/>
      <c r="H40" s="40"/>
      <c r="I40" s="81"/>
      <c r="J40" s="37"/>
      <c r="K40" s="40"/>
      <c r="L40" s="81"/>
      <c r="M40" s="37"/>
      <c r="N40" s="40"/>
    </row>
    <row r="41" spans="1:14" ht="17.25" customHeight="1" x14ac:dyDescent="0.35">
      <c r="A41" s="75" t="s">
        <v>21</v>
      </c>
      <c r="B41" s="80"/>
      <c r="C41" s="37"/>
      <c r="D41" s="37"/>
      <c r="E41" s="38"/>
      <c r="F41" s="77"/>
      <c r="G41" s="37"/>
      <c r="H41" s="40"/>
      <c r="I41" s="78"/>
      <c r="J41" s="37"/>
      <c r="K41" s="40"/>
      <c r="L41" s="78"/>
      <c r="M41" s="37"/>
      <c r="N41" s="40"/>
    </row>
    <row r="42" spans="1:14" ht="17.25" customHeight="1" x14ac:dyDescent="0.35">
      <c r="A42" s="35" t="s">
        <v>12</v>
      </c>
      <c r="B42" s="36">
        <f>$E$85</f>
        <v>1994.32</v>
      </c>
      <c r="C42" s="37">
        <v>2194.73</v>
      </c>
      <c r="D42" s="37">
        <v>6.1080000000000005</v>
      </c>
      <c r="E42" s="38">
        <v>1.03</v>
      </c>
      <c r="F42" s="39">
        <v>334.94</v>
      </c>
      <c r="G42" s="37">
        <f t="shared" si="14"/>
        <v>4531.13</v>
      </c>
      <c r="H42" s="40" t="str">
        <f t="shared" si="15"/>
        <v>4531,13 = 1994,32 + 2194,73 + 334,94 + 6,108 + 1,03</v>
      </c>
      <c r="I42" s="41"/>
      <c r="J42" s="37"/>
      <c r="K42" s="40"/>
      <c r="L42" s="41"/>
      <c r="M42" s="37"/>
      <c r="N42" s="40"/>
    </row>
    <row r="43" spans="1:14" ht="17.25" customHeight="1" x14ac:dyDescent="0.35">
      <c r="A43" s="35" t="s">
        <v>13</v>
      </c>
      <c r="B43" s="36">
        <f>$E$85</f>
        <v>1994.32</v>
      </c>
      <c r="C43" s="37">
        <v>2848.44</v>
      </c>
      <c r="D43" s="37">
        <v>6.1080000000000005</v>
      </c>
      <c r="E43" s="38">
        <v>1.03</v>
      </c>
      <c r="F43" s="39">
        <v>334.94</v>
      </c>
      <c r="G43" s="37">
        <f t="shared" si="14"/>
        <v>5184.84</v>
      </c>
      <c r="H43" s="40" t="str">
        <f t="shared" si="15"/>
        <v>5184,84 = 1994,32 + 2848,44 + 334,94 + 6,108 + 1,03</v>
      </c>
      <c r="I43" s="41"/>
      <c r="J43" s="37"/>
      <c r="K43" s="40"/>
      <c r="L43" s="41"/>
      <c r="M43" s="37"/>
      <c r="N43" s="40"/>
    </row>
    <row r="44" spans="1:14" ht="17.25" customHeight="1" x14ac:dyDescent="0.35">
      <c r="A44" s="35" t="s">
        <v>14</v>
      </c>
      <c r="B44" s="36">
        <f>$E$85</f>
        <v>1994.32</v>
      </c>
      <c r="C44" s="37">
        <v>3429.45</v>
      </c>
      <c r="D44" s="37">
        <v>6.1080000000000005</v>
      </c>
      <c r="E44" s="38">
        <v>1.03</v>
      </c>
      <c r="F44" s="39">
        <v>334.94</v>
      </c>
      <c r="G44" s="37">
        <f>ROUND(IF(B44=0,0,B44+C44+F44+D44+E44),2)</f>
        <v>5765.85</v>
      </c>
      <c r="H44" s="40" t="str">
        <f t="shared" si="15"/>
        <v>5765,85 = 1994,32 + 3429,45 + 334,94 + 6,108 + 1,03</v>
      </c>
      <c r="I44" s="41"/>
      <c r="J44" s="37"/>
      <c r="K44" s="40"/>
      <c r="L44" s="41"/>
      <c r="M44" s="37"/>
      <c r="N44" s="40"/>
    </row>
    <row r="45" spans="1:14" ht="17.25" customHeight="1" x14ac:dyDescent="0.35">
      <c r="A45" s="35" t="s">
        <v>15</v>
      </c>
      <c r="B45" s="36">
        <f>$E$85</f>
        <v>1994.32</v>
      </c>
      <c r="C45" s="37">
        <v>4416.8500000000004</v>
      </c>
      <c r="D45" s="37">
        <v>6.1080000000000005</v>
      </c>
      <c r="E45" s="38">
        <v>1.03</v>
      </c>
      <c r="F45" s="39">
        <v>334.94</v>
      </c>
      <c r="G45" s="37">
        <f t="shared" si="14"/>
        <v>6753.25</v>
      </c>
      <c r="H45" s="40" t="str">
        <f t="shared" si="15"/>
        <v>6753,25 = 1994,32 + 4416,85 + 334,94 + 6,108 + 1,03</v>
      </c>
      <c r="I45" s="41"/>
      <c r="J45" s="37"/>
      <c r="K45" s="40"/>
      <c r="L45" s="41"/>
      <c r="M45" s="37"/>
      <c r="N45" s="40"/>
    </row>
    <row r="46" spans="1:14" ht="17.25" customHeight="1" x14ac:dyDescent="0.35">
      <c r="A46" s="75" t="s">
        <v>25</v>
      </c>
      <c r="B46" s="36"/>
      <c r="C46" s="37"/>
      <c r="D46" s="37"/>
      <c r="E46" s="38"/>
      <c r="F46" s="77"/>
      <c r="G46" s="37"/>
      <c r="H46" s="40"/>
      <c r="I46" s="78"/>
      <c r="J46" s="37"/>
      <c r="K46" s="40"/>
      <c r="L46" s="78"/>
      <c r="M46" s="37"/>
      <c r="N46" s="40"/>
    </row>
    <row r="47" spans="1:14" ht="17.25" customHeight="1" x14ac:dyDescent="0.35">
      <c r="A47" s="35" t="s">
        <v>12</v>
      </c>
      <c r="B47" s="36">
        <f>$E$86</f>
        <v>6726.88</v>
      </c>
      <c r="C47" s="37">
        <v>2194.73</v>
      </c>
      <c r="D47" s="37">
        <v>6.1080000000000005</v>
      </c>
      <c r="E47" s="38">
        <v>1.03</v>
      </c>
      <c r="F47" s="39">
        <v>334.94</v>
      </c>
      <c r="G47" s="37">
        <f t="shared" si="14"/>
        <v>9263.69</v>
      </c>
      <c r="H47" s="40" t="str">
        <f t="shared" si="15"/>
        <v>9263,69 = 6726,88 + 2194,73 + 334,94 + 6,108 + 1,03</v>
      </c>
      <c r="I47" s="41"/>
      <c r="J47" s="37"/>
      <c r="K47" s="40"/>
      <c r="L47" s="41"/>
      <c r="M47" s="37"/>
      <c r="N47" s="40"/>
    </row>
    <row r="48" spans="1:14" ht="17.25" customHeight="1" x14ac:dyDescent="0.35">
      <c r="A48" s="35" t="s">
        <v>13</v>
      </c>
      <c r="B48" s="36">
        <f>$E$86</f>
        <v>6726.88</v>
      </c>
      <c r="C48" s="37">
        <v>2848.44</v>
      </c>
      <c r="D48" s="37">
        <v>6.1080000000000005</v>
      </c>
      <c r="E48" s="38">
        <v>1.03</v>
      </c>
      <c r="F48" s="39">
        <v>334.94</v>
      </c>
      <c r="G48" s="37">
        <f t="shared" si="14"/>
        <v>9917.4</v>
      </c>
      <c r="H48" s="40" t="str">
        <f t="shared" si="15"/>
        <v>9917,4 = 6726,88 + 2848,44 + 334,94 + 6,108 + 1,03</v>
      </c>
      <c r="I48" s="41"/>
      <c r="J48" s="37"/>
      <c r="K48" s="40"/>
      <c r="L48" s="41"/>
      <c r="M48" s="37"/>
      <c r="N48" s="40"/>
    </row>
    <row r="49" spans="1:14" ht="17.25" customHeight="1" x14ac:dyDescent="0.35">
      <c r="A49" s="35" t="s">
        <v>14</v>
      </c>
      <c r="B49" s="36">
        <f>$E$86</f>
        <v>6726.88</v>
      </c>
      <c r="C49" s="37">
        <v>3429.45</v>
      </c>
      <c r="D49" s="37">
        <v>6.1080000000000005</v>
      </c>
      <c r="E49" s="38">
        <v>1.03</v>
      </c>
      <c r="F49" s="39">
        <v>334.94</v>
      </c>
      <c r="G49" s="37">
        <f t="shared" si="14"/>
        <v>10498.41</v>
      </c>
      <c r="H49" s="40" t="str">
        <f t="shared" si="15"/>
        <v>10498,41 = 6726,88 + 3429,45 + 334,94 + 6,108 + 1,03</v>
      </c>
      <c r="I49" s="41"/>
      <c r="J49" s="37"/>
      <c r="K49" s="40"/>
      <c r="L49" s="41"/>
      <c r="M49" s="37"/>
      <c r="N49" s="40"/>
    </row>
    <row r="50" spans="1:14" ht="17.25" customHeight="1" thickBot="1" x14ac:dyDescent="0.4">
      <c r="A50" s="42" t="s">
        <v>15</v>
      </c>
      <c r="B50" s="43">
        <f>$E$86</f>
        <v>6726.88</v>
      </c>
      <c r="C50" s="44">
        <v>4416.8500000000004</v>
      </c>
      <c r="D50" s="44">
        <v>6.1080000000000005</v>
      </c>
      <c r="E50" s="45">
        <v>1.03</v>
      </c>
      <c r="F50" s="46">
        <v>334.94</v>
      </c>
      <c r="G50" s="44">
        <f t="shared" si="14"/>
        <v>11485.81</v>
      </c>
      <c r="H50" s="47" t="str">
        <f t="shared" si="15"/>
        <v>11485,81 = 6726,88 + 4416,85 + 334,94 + 6,108 + 1,03</v>
      </c>
      <c r="I50" s="48"/>
      <c r="J50" s="44"/>
      <c r="K50" s="47"/>
      <c r="L50" s="48"/>
      <c r="M50" s="44"/>
      <c r="N50" s="47"/>
    </row>
    <row r="51" spans="1:14" ht="17.25" customHeight="1" thickBot="1" x14ac:dyDescent="0.4">
      <c r="A51" s="82" t="s">
        <v>26</v>
      </c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</row>
    <row r="52" spans="1:14" ht="17.25" customHeight="1" x14ac:dyDescent="0.35">
      <c r="A52" s="28" t="s">
        <v>27</v>
      </c>
      <c r="B52" s="83"/>
      <c r="C52" s="84"/>
      <c r="D52" s="84"/>
      <c r="E52" s="85"/>
      <c r="F52" s="86"/>
      <c r="G52" s="84"/>
      <c r="H52" s="85"/>
      <c r="I52" s="87"/>
      <c r="J52" s="88"/>
      <c r="K52" s="89"/>
      <c r="L52" s="90"/>
      <c r="M52" s="88"/>
      <c r="N52" s="89"/>
    </row>
    <row r="53" spans="1:14" ht="17.25" customHeight="1" x14ac:dyDescent="0.35">
      <c r="A53" s="35" t="s">
        <v>12</v>
      </c>
      <c r="B53" s="36">
        <f>$A$76</f>
        <v>2274.85</v>
      </c>
      <c r="C53" s="91">
        <v>2194.73</v>
      </c>
      <c r="D53" s="37">
        <v>6.1080000000000005</v>
      </c>
      <c r="E53" s="38"/>
      <c r="F53" s="39">
        <v>334.94</v>
      </c>
      <c r="G53" s="37">
        <f>ROUND(IF(B53=0,0,B53+C53+F53+D53),2)</f>
        <v>4810.63</v>
      </c>
      <c r="H53" s="40" t="str">
        <f>CONCATENATE(G53," = ",B53," + ",C53," + ",F53," + ",D53,)</f>
        <v>4810,63 = 2274,85 + 2194,73 + 334,94 + 6,108</v>
      </c>
      <c r="I53" s="41">
        <v>309.47000000000003</v>
      </c>
      <c r="J53" s="37">
        <f>ROUND(IF(B53=0,0,B53+C53+D53+I53),2)</f>
        <v>4785.16</v>
      </c>
      <c r="K53" s="40" t="str">
        <f>CONCATENATE(J53," = ",B53," + ",C53," + ",I53," + ",D53,)</f>
        <v>4785,16 = 2274,85 + 2194,73 + 309,47 + 6,108</v>
      </c>
      <c r="L53" s="41">
        <v>119.2</v>
      </c>
      <c r="M53" s="37">
        <f>ROUND(IF(B53=0,0,B53+C53+D53+L53),2)</f>
        <v>4594.8900000000003</v>
      </c>
      <c r="N53" s="40" t="str">
        <f>CONCATENATE(M53," = ",B53," + ",C53," + ",L53," + ",D53,)</f>
        <v>4594,89 = 2274,85 + 2194,73 + 119,2 + 6,108</v>
      </c>
    </row>
    <row r="54" spans="1:14" ht="17.25" customHeight="1" x14ac:dyDescent="0.35">
      <c r="A54" s="35" t="s">
        <v>13</v>
      </c>
      <c r="B54" s="36">
        <f>$A$76</f>
        <v>2274.85</v>
      </c>
      <c r="C54" s="91">
        <v>2848.44</v>
      </c>
      <c r="D54" s="37">
        <v>6.1080000000000005</v>
      </c>
      <c r="E54" s="38"/>
      <c r="F54" s="39">
        <v>334.94</v>
      </c>
      <c r="G54" s="37">
        <f>ROUND(IF(B54=0,0,B54+C54+F54+D54),2)</f>
        <v>5464.34</v>
      </c>
      <c r="H54" s="40" t="str">
        <f>CONCATENATE(G54," = ",B54," + ",C54," + ",F54," + ",D54,)</f>
        <v>5464,34 = 2274,85 + 2848,44 + 334,94 + 6,108</v>
      </c>
      <c r="I54" s="41">
        <v>309.47000000000003</v>
      </c>
      <c r="J54" s="37">
        <f>ROUND(IF(B54=0,0,B54+C54+D54+I54),2)</f>
        <v>5438.87</v>
      </c>
      <c r="K54" s="40" t="str">
        <f>CONCATENATE(J54," = ",B54," + ",C54," + ",I54," + ",D54,)</f>
        <v>5438,87 = 2274,85 + 2848,44 + 309,47 + 6,108</v>
      </c>
      <c r="L54" s="41">
        <v>119.2</v>
      </c>
      <c r="M54" s="37">
        <f>ROUND(IF(B54=0,0,B54+C54+D54+L54),2)</f>
        <v>5248.6</v>
      </c>
      <c r="N54" s="40" t="str">
        <f>CONCATENATE(M54," = ",B54," + ",C54," + ",L54," + ",D54,)</f>
        <v>5248,6 = 2274,85 + 2848,44 + 119,2 + 6,108</v>
      </c>
    </row>
    <row r="55" spans="1:14" ht="17.25" customHeight="1" x14ac:dyDescent="0.35">
      <c r="A55" s="35" t="s">
        <v>14</v>
      </c>
      <c r="B55" s="36">
        <f>$A$76</f>
        <v>2274.85</v>
      </c>
      <c r="C55" s="91">
        <v>3429.45</v>
      </c>
      <c r="D55" s="37">
        <v>6.1080000000000005</v>
      </c>
      <c r="E55" s="38"/>
      <c r="F55" s="39">
        <v>334.94</v>
      </c>
      <c r="G55" s="37">
        <f>ROUND(IF(B55=0,0,B55+C55+F55+D55),2)</f>
        <v>6045.35</v>
      </c>
      <c r="H55" s="40" t="str">
        <f>CONCATENATE(G55," = ",B55," + ",C55," + ",F55," + ",D55,)</f>
        <v>6045,35 = 2274,85 + 3429,45 + 334,94 + 6,108</v>
      </c>
      <c r="I55" s="41">
        <v>309.47000000000003</v>
      </c>
      <c r="J55" s="37">
        <f>ROUND(IF(B55=0,0,B55+C55+D55+I55),2)</f>
        <v>6019.88</v>
      </c>
      <c r="K55" s="40" t="str">
        <f>CONCATENATE(J55," = ",B55," + ",C55," + ",I55," + ",D55,)</f>
        <v>6019,88 = 2274,85 + 3429,45 + 309,47 + 6,108</v>
      </c>
      <c r="L55" s="41">
        <v>119.2</v>
      </c>
      <c r="M55" s="37">
        <f>ROUND(IF(B55=0,0,B55+C55+D55+L55),2)</f>
        <v>5829.61</v>
      </c>
      <c r="N55" s="40" t="str">
        <f>CONCATENATE(M55," = ",B55," + ",C55," + ",L55," + ",D55,)</f>
        <v>5829,61 = 2274,85 + 3429,45 + 119,2 + 6,108</v>
      </c>
    </row>
    <row r="56" spans="1:14" ht="17.25" customHeight="1" x14ac:dyDescent="0.35">
      <c r="A56" s="35" t="s">
        <v>15</v>
      </c>
      <c r="B56" s="36">
        <f>$A$76</f>
        <v>2274.85</v>
      </c>
      <c r="C56" s="91">
        <v>4416.8500000000004</v>
      </c>
      <c r="D56" s="37">
        <v>6.1080000000000005</v>
      </c>
      <c r="E56" s="38"/>
      <c r="F56" s="39">
        <v>334.94</v>
      </c>
      <c r="G56" s="37">
        <f>ROUND(IF(B56=0,0,B56+C56+F56+D56),2)</f>
        <v>7032.75</v>
      </c>
      <c r="H56" s="40" t="str">
        <f>CONCATENATE(G56," = ",B56," + ",C56," + ",F56," + ",D56,)</f>
        <v>7032,75 = 2274,85 + 4416,85 + 334,94 + 6,108</v>
      </c>
      <c r="I56" s="41">
        <v>309.47000000000003</v>
      </c>
      <c r="J56" s="37">
        <f>ROUND(IF(B56=0,0,B56+C56+D56+I56),2)</f>
        <v>7007.28</v>
      </c>
      <c r="K56" s="40" t="str">
        <f>CONCATENATE(J56," = ",B56," + ",C56," + ",I56," + ",D56,)</f>
        <v>7007,28 = 2274,85 + 4416,85 + 309,47 + 6,108</v>
      </c>
      <c r="L56" s="41">
        <v>119.2</v>
      </c>
      <c r="M56" s="37">
        <f>ROUND(IF(B56=0,0,B56+C56+D56+L56),2)</f>
        <v>6817.01</v>
      </c>
      <c r="N56" s="40" t="str">
        <f>CONCATENATE(M56," = ",B56," + ",C56," + ",L56," + ",D56,)</f>
        <v>6817,01 = 2274,85 + 4416,85 + 119,2 + 6,108</v>
      </c>
    </row>
    <row r="57" spans="1:14" ht="17.25" customHeight="1" thickBot="1" x14ac:dyDescent="0.4">
      <c r="A57" s="42" t="s">
        <v>28</v>
      </c>
      <c r="B57" s="43">
        <f>A78</f>
        <v>1114452.5</v>
      </c>
      <c r="C57" s="92"/>
      <c r="D57" s="93"/>
      <c r="E57" s="45">
        <v>678.71</v>
      </c>
      <c r="F57" s="46"/>
      <c r="G57" s="44">
        <f>ROUND(IF(B57=0,0,B57+C57+F57+D57+E57),2)</f>
        <v>1115131.21</v>
      </c>
      <c r="H57" s="47" t="str">
        <f>CONCATENATE(G57," = ",B57," + ",E57,)</f>
        <v>1115131,21 = 1114452,5 + 678,71</v>
      </c>
      <c r="I57" s="48"/>
      <c r="J57" s="44">
        <f>ROUND(IF(B57=0,0,B57+C57+D57+I57+E57),2)</f>
        <v>1115131.21</v>
      </c>
      <c r="K57" s="47" t="str">
        <f>CONCATENATE(J57," = ",B57," + ",E57,)</f>
        <v>1115131,21 = 1114452,5 + 678,71</v>
      </c>
      <c r="L57" s="48"/>
      <c r="M57" s="44">
        <f>ROUND(IF(B57=0,0,B57+C57+D57+L57+E57),2)</f>
        <v>1115131.21</v>
      </c>
      <c r="N57" s="47" t="str">
        <f>CONCATENATE(M57," = ",B57," + ",E57,)</f>
        <v>1115131,21 = 1114452,5 + 678,71</v>
      </c>
    </row>
    <row r="58" spans="1:14" ht="17.25" customHeight="1" thickBot="1" x14ac:dyDescent="0.4">
      <c r="A58" s="82" t="s">
        <v>29</v>
      </c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</row>
    <row r="59" spans="1:14" ht="17.25" customHeight="1" x14ac:dyDescent="0.35">
      <c r="A59" s="28" t="s">
        <v>27</v>
      </c>
      <c r="B59" s="83"/>
      <c r="C59" s="84"/>
      <c r="D59" s="84"/>
      <c r="E59" s="85"/>
      <c r="F59" s="86"/>
      <c r="G59" s="84"/>
      <c r="H59" s="85"/>
      <c r="I59" s="87"/>
      <c r="J59" s="88"/>
      <c r="K59" s="89"/>
      <c r="L59" s="87"/>
      <c r="M59" s="88"/>
      <c r="N59" s="89"/>
    </row>
    <row r="60" spans="1:14" ht="17.25" customHeight="1" x14ac:dyDescent="0.35">
      <c r="A60" s="35" t="s">
        <v>12</v>
      </c>
      <c r="B60" s="36">
        <f>$A$76</f>
        <v>2274.85</v>
      </c>
      <c r="C60" s="91">
        <v>255.2</v>
      </c>
      <c r="D60" s="37">
        <v>6.1080000000000005</v>
      </c>
      <c r="E60" s="38"/>
      <c r="F60" s="39">
        <v>334.94</v>
      </c>
      <c r="G60" s="37">
        <f t="shared" ref="G60:G64" si="16">ROUND(IF(B60=0,0,B60+C60+F60+D60),2)</f>
        <v>2871.1</v>
      </c>
      <c r="H60" s="40" t="str">
        <f>CONCATENATE(G60," = ",B60," + ",C60," + ",F60," + ",D60,)</f>
        <v>2871,1 = 2274,85 + 255,2 + 334,94 + 6,108</v>
      </c>
      <c r="I60" s="41">
        <v>309.47000000000003</v>
      </c>
      <c r="J60" s="37">
        <f t="shared" ref="J60:J64" si="17">ROUND(IF(B60=0,0,B60+C60+D60+I60),2)</f>
        <v>2845.63</v>
      </c>
      <c r="K60" s="40" t="str">
        <f>CONCATENATE(J60," = ",B60," + ",C60," + ",I60," + ",D60,)</f>
        <v>2845,63 = 2274,85 + 255,2 + 309,47 + 6,108</v>
      </c>
      <c r="L60" s="41">
        <v>119.2</v>
      </c>
      <c r="M60" s="37">
        <f t="shared" ref="M60:M64" si="18">ROUND(IF(B60=0,0,B60+C60+D60+L60),2)</f>
        <v>2655.36</v>
      </c>
      <c r="N60" s="40" t="str">
        <f>CONCATENATE(M60," = ",B60," + ",C60," + ",L60," + ",D60,)</f>
        <v>2655,36 = 2274,85 + 255,2 + 119,2 + 6,108</v>
      </c>
    </row>
    <row r="61" spans="1:14" ht="17.25" customHeight="1" x14ac:dyDescent="0.35">
      <c r="A61" s="35" t="s">
        <v>13</v>
      </c>
      <c r="B61" s="36">
        <f>$A$76</f>
        <v>2274.85</v>
      </c>
      <c r="C61" s="91">
        <v>368.98</v>
      </c>
      <c r="D61" s="37">
        <v>6.1080000000000005</v>
      </c>
      <c r="E61" s="38"/>
      <c r="F61" s="39">
        <v>334.94</v>
      </c>
      <c r="G61" s="37">
        <f t="shared" si="16"/>
        <v>2984.88</v>
      </c>
      <c r="H61" s="40" t="str">
        <f>CONCATENATE(G61," = ",B61," + ",C61," + ",F61," + ",D61,)</f>
        <v>2984,88 = 2274,85 + 368,98 + 334,94 + 6,108</v>
      </c>
      <c r="I61" s="41">
        <v>309.47000000000003</v>
      </c>
      <c r="J61" s="37">
        <f t="shared" si="17"/>
        <v>2959.41</v>
      </c>
      <c r="K61" s="40" t="str">
        <f>CONCATENATE(J61," = ",B61," + ",C61," + ",I61," + ",D61,)</f>
        <v>2959,41 = 2274,85 + 368,98 + 309,47 + 6,108</v>
      </c>
      <c r="L61" s="41">
        <v>119.2</v>
      </c>
      <c r="M61" s="37">
        <f t="shared" si="18"/>
        <v>2769.14</v>
      </c>
      <c r="N61" s="40" t="str">
        <f>CONCATENATE(M61," = ",B61," + ",C61," + ",L61," + ",D61,)</f>
        <v>2769,14 = 2274,85 + 368,98 + 119,2 + 6,108</v>
      </c>
    </row>
    <row r="62" spans="1:14" ht="17.25" customHeight="1" x14ac:dyDescent="0.35">
      <c r="A62" s="35" t="s">
        <v>14</v>
      </c>
      <c r="B62" s="36">
        <f>$A$76</f>
        <v>2274.85</v>
      </c>
      <c r="C62" s="91">
        <v>589.86</v>
      </c>
      <c r="D62" s="37">
        <v>6.1080000000000005</v>
      </c>
      <c r="E62" s="38"/>
      <c r="F62" s="39">
        <v>334.94</v>
      </c>
      <c r="G62" s="37">
        <f t="shared" si="16"/>
        <v>3205.76</v>
      </c>
      <c r="H62" s="40" t="str">
        <f>CONCATENATE(G62," = ",B62," + ",C62," + ",F62," + ",D62,)</f>
        <v>3205,76 = 2274,85 + 589,86 + 334,94 + 6,108</v>
      </c>
      <c r="I62" s="41">
        <v>309.47000000000003</v>
      </c>
      <c r="J62" s="37">
        <f t="shared" si="17"/>
        <v>3180.29</v>
      </c>
      <c r="K62" s="40" t="str">
        <f>CONCATENATE(J62," = ",B62," + ",C62," + ",I62," + ",D62,)</f>
        <v>3180,29 = 2274,85 + 589,86 + 309,47 + 6,108</v>
      </c>
      <c r="L62" s="41">
        <v>119.2</v>
      </c>
      <c r="M62" s="37">
        <f t="shared" si="18"/>
        <v>2990.02</v>
      </c>
      <c r="N62" s="40" t="str">
        <f>CONCATENATE(M62," = ",B62," + ",C62," + ",L62," + ",D62,)</f>
        <v>2990,02 = 2274,85 + 589,86 + 119,2 + 6,108</v>
      </c>
    </row>
    <row r="63" spans="1:14" ht="17.25" customHeight="1" x14ac:dyDescent="0.35">
      <c r="A63" s="35" t="s">
        <v>15</v>
      </c>
      <c r="B63" s="36">
        <f>$A$76</f>
        <v>2274.85</v>
      </c>
      <c r="C63" s="91">
        <v>1009.8</v>
      </c>
      <c r="D63" s="37">
        <v>6.1080000000000005</v>
      </c>
      <c r="E63" s="38"/>
      <c r="F63" s="39">
        <v>334.94</v>
      </c>
      <c r="G63" s="37">
        <f t="shared" si="16"/>
        <v>3625.7</v>
      </c>
      <c r="H63" s="40" t="str">
        <f>CONCATENATE(G63," = ",B63," + ",C63," + ",F63," + ",D63,)</f>
        <v>3625,7 = 2274,85 + 1009,8 + 334,94 + 6,108</v>
      </c>
      <c r="I63" s="41">
        <v>309.47000000000003</v>
      </c>
      <c r="J63" s="37">
        <f t="shared" si="17"/>
        <v>3600.23</v>
      </c>
      <c r="K63" s="40" t="str">
        <f>CONCATENATE(J63," = ",B63," + ",C63," + ",I63," + ",D63,)</f>
        <v>3600,23 = 2274,85 + 1009,8 + 309,47 + 6,108</v>
      </c>
      <c r="L63" s="41">
        <v>119.2</v>
      </c>
      <c r="M63" s="37">
        <f t="shared" si="18"/>
        <v>3409.96</v>
      </c>
      <c r="N63" s="40" t="str">
        <f>CONCATENATE(M63," = ",B63," + ",C63," + ",L63," + ",D63,)</f>
        <v>3409,96 = 2274,85 + 1009,8 + 119,2 + 6,108</v>
      </c>
    </row>
    <row r="64" spans="1:14" ht="17.25" customHeight="1" x14ac:dyDescent="0.35">
      <c r="A64" s="35" t="s">
        <v>30</v>
      </c>
      <c r="B64" s="36">
        <f>$A$76</f>
        <v>2274.85</v>
      </c>
      <c r="C64" s="91">
        <v>0</v>
      </c>
      <c r="D64" s="37">
        <v>6.1080000000000005</v>
      </c>
      <c r="E64" s="38"/>
      <c r="F64" s="39">
        <v>334.94</v>
      </c>
      <c r="G64" s="37">
        <f t="shared" si="16"/>
        <v>2615.9</v>
      </c>
      <c r="H64" s="40" t="str">
        <f>CONCATENATE(G64," = ",B64," + ",C64," + ",F64," + ",D64,)</f>
        <v>2615,9 = 2274,85 + 0 + 334,94 + 6,108</v>
      </c>
      <c r="I64" s="41">
        <v>309.47000000000003</v>
      </c>
      <c r="J64" s="37">
        <f t="shared" si="17"/>
        <v>2590.4299999999998</v>
      </c>
      <c r="K64" s="40" t="str">
        <f>CONCATENATE(J64," = ",B64," + ",C64," + ",I64," + ",D64,)</f>
        <v>2590,43 = 2274,85 + 0 + 309,47 + 6,108</v>
      </c>
      <c r="L64" s="41">
        <v>119.2</v>
      </c>
      <c r="M64" s="37">
        <f t="shared" si="18"/>
        <v>2400.16</v>
      </c>
      <c r="N64" s="40" t="str">
        <f>CONCATENATE(M64," = ",B64," + ",C64," + ",L64," + ",D64,)</f>
        <v>2400,16 = 2274,85 + 0 + 119,2 + 6,108</v>
      </c>
    </row>
    <row r="65" spans="1:33" ht="17.25" customHeight="1" x14ac:dyDescent="0.35">
      <c r="A65" s="35" t="s">
        <v>31</v>
      </c>
      <c r="B65" s="36">
        <f>A78</f>
        <v>1114452.5</v>
      </c>
      <c r="C65" s="91"/>
      <c r="D65" s="37"/>
      <c r="E65" s="38">
        <v>678.71</v>
      </c>
      <c r="F65" s="39"/>
      <c r="G65" s="37">
        <f>ROUND(IF(B65=0,0,B65+C65+F65+D65+E65),2)</f>
        <v>1115131.21</v>
      </c>
      <c r="H65" s="40" t="str">
        <f>CONCATENATE(G65," = ",B65," + ",E65,)</f>
        <v>1115131,21 = 1114452,5 + 678,71</v>
      </c>
      <c r="I65" s="41"/>
      <c r="J65" s="37">
        <f>ROUND(IF(B65=0,0,B65+C65+D65+I65+E65),2)</f>
        <v>1115131.21</v>
      </c>
      <c r="K65" s="40" t="str">
        <f>CONCATENATE(J65," = ",B65," + ",E65,)</f>
        <v>1115131,21 = 1114452,5 + 678,71</v>
      </c>
      <c r="L65" s="41"/>
      <c r="M65" s="37">
        <f>ROUND(IF(B65=0,0,B65+C65+D65+L65+E65),2)</f>
        <v>1115131.21</v>
      </c>
      <c r="N65" s="40" t="str">
        <f>CONCATENATE(M65," = ",B65," + ",E65,)</f>
        <v>1115131,21 = 1114452,5 + 678,71</v>
      </c>
    </row>
    <row r="66" spans="1:33" ht="17.25" customHeight="1" x14ac:dyDescent="0.35">
      <c r="A66" s="35" t="s">
        <v>32</v>
      </c>
      <c r="B66" s="94"/>
      <c r="C66" s="95"/>
      <c r="D66" s="95"/>
      <c r="E66" s="96"/>
      <c r="F66" s="97"/>
      <c r="G66" s="98"/>
      <c r="H66" s="99"/>
      <c r="I66" s="100"/>
      <c r="J66" s="101"/>
      <c r="K66" s="102"/>
      <c r="L66" s="100"/>
      <c r="M66" s="103"/>
      <c r="N66" s="102"/>
    </row>
    <row r="67" spans="1:33" ht="17.25" customHeight="1" x14ac:dyDescent="0.35">
      <c r="A67" s="35" t="s">
        <v>12</v>
      </c>
      <c r="B67" s="94"/>
      <c r="C67" s="104">
        <v>1288089.92</v>
      </c>
      <c r="D67" s="104"/>
      <c r="E67" s="105"/>
      <c r="F67" s="106"/>
      <c r="G67" s="104">
        <f>C67</f>
        <v>1288089.92</v>
      </c>
      <c r="H67" s="40" t="str">
        <f>CONCATENATE(G67," = ",C67)</f>
        <v>1288089,92 = 1288089,92</v>
      </c>
      <c r="I67" s="107"/>
      <c r="J67" s="108">
        <f>C67</f>
        <v>1288089.92</v>
      </c>
      <c r="K67" s="40" t="str">
        <f>CONCATENATE(J67," = ",C67,)</f>
        <v>1288089,92 = 1288089,92</v>
      </c>
      <c r="L67" s="107"/>
      <c r="M67" s="108">
        <f>C67</f>
        <v>1288089.92</v>
      </c>
      <c r="N67" s="40" t="str">
        <f>CONCATENATE(M67," = ",C67,)</f>
        <v>1288089,92 = 1288089,92</v>
      </c>
    </row>
    <row r="68" spans="1:33" ht="17.25" customHeight="1" x14ac:dyDescent="0.35">
      <c r="A68" s="35" t="s">
        <v>13</v>
      </c>
      <c r="B68" s="94"/>
      <c r="C68" s="104">
        <v>1629728.71</v>
      </c>
      <c r="D68" s="104"/>
      <c r="E68" s="105"/>
      <c r="F68" s="106"/>
      <c r="G68" s="104">
        <f>C68</f>
        <v>1629728.71</v>
      </c>
      <c r="H68" s="40" t="str">
        <f>CONCATENATE(G68," = ",C68)</f>
        <v>1629728,71 = 1629728,71</v>
      </c>
      <c r="I68" s="107"/>
      <c r="J68" s="108">
        <f>C68</f>
        <v>1629728.71</v>
      </c>
      <c r="K68" s="40" t="str">
        <f>CONCATENATE(J68," = ",C68,)</f>
        <v>1629728,71 = 1629728,71</v>
      </c>
      <c r="L68" s="107"/>
      <c r="M68" s="108">
        <f>C68</f>
        <v>1629728.71</v>
      </c>
      <c r="N68" s="40" t="str">
        <f>CONCATENATE(M68," = ",C68,)</f>
        <v>1629728,71 = 1629728,71</v>
      </c>
    </row>
    <row r="69" spans="1:33" ht="17.25" customHeight="1" x14ac:dyDescent="0.35">
      <c r="A69" s="35" t="s">
        <v>14</v>
      </c>
      <c r="B69" s="94"/>
      <c r="C69" s="104">
        <v>1863055.93</v>
      </c>
      <c r="D69" s="109"/>
      <c r="E69" s="110"/>
      <c r="F69" s="106"/>
      <c r="G69" s="104">
        <f>C69</f>
        <v>1863055.93</v>
      </c>
      <c r="H69" s="40" t="str">
        <f>CONCATENATE(G69," = ",C69)</f>
        <v>1863055,93 = 1863055,93</v>
      </c>
      <c r="I69" s="107"/>
      <c r="J69" s="108">
        <f>C69</f>
        <v>1863055.93</v>
      </c>
      <c r="K69" s="40" t="str">
        <f>CONCATENATE(J69," = ",C69,)</f>
        <v>1863055,93 = 1863055,93</v>
      </c>
      <c r="L69" s="107"/>
      <c r="M69" s="108">
        <f>C69</f>
        <v>1863055.93</v>
      </c>
      <c r="N69" s="40" t="str">
        <f>CONCATENATE(M69," = ",C69,)</f>
        <v>1863055,93 = 1863055,93</v>
      </c>
    </row>
    <row r="70" spans="1:33" ht="17.25" customHeight="1" x14ac:dyDescent="0.35">
      <c r="A70" s="35" t="s">
        <v>15</v>
      </c>
      <c r="B70" s="94"/>
      <c r="C70" s="104">
        <v>2141958.29</v>
      </c>
      <c r="D70" s="109"/>
      <c r="E70" s="110"/>
      <c r="F70" s="106"/>
      <c r="G70" s="104">
        <f>C70</f>
        <v>2141958.29</v>
      </c>
      <c r="H70" s="40" t="str">
        <f>CONCATENATE(G70," = ",C70)</f>
        <v>2141958,29 = 2141958,29</v>
      </c>
      <c r="I70" s="107"/>
      <c r="J70" s="108">
        <f>C70</f>
        <v>2141958.29</v>
      </c>
      <c r="K70" s="40" t="str">
        <f>CONCATENATE(J70," = ",C70,)</f>
        <v>2141958,29 = 2141958,29</v>
      </c>
      <c r="L70" s="107"/>
      <c r="M70" s="108">
        <f>C70</f>
        <v>2141958.29</v>
      </c>
      <c r="N70" s="40" t="str">
        <f>CONCATENATE(M70," = ",C70,)</f>
        <v>2141958,29 = 2141958,29</v>
      </c>
    </row>
    <row r="71" spans="1:33" ht="17.25" customHeight="1" thickBot="1" x14ac:dyDescent="0.4">
      <c r="A71" s="42" t="s">
        <v>30</v>
      </c>
      <c r="B71" s="111"/>
      <c r="C71" s="112">
        <v>1288089.92</v>
      </c>
      <c r="D71" s="113"/>
      <c r="E71" s="114"/>
      <c r="F71" s="115"/>
      <c r="G71" s="112">
        <f>C71</f>
        <v>1288089.92</v>
      </c>
      <c r="H71" s="47" t="str">
        <f>CONCATENATE(G71," = ",C71)</f>
        <v>1288089,92 = 1288089,92</v>
      </c>
      <c r="I71" s="116"/>
      <c r="J71" s="117">
        <f>C71</f>
        <v>1288089.92</v>
      </c>
      <c r="K71" s="47" t="str">
        <f>CONCATENATE(J71," = ",C71,)</f>
        <v>1288089,92 = 1288089,92</v>
      </c>
      <c r="L71" s="116"/>
      <c r="M71" s="117">
        <f>C71</f>
        <v>1288089.92</v>
      </c>
      <c r="N71" s="47" t="str">
        <f>CONCATENATE(M71," = ",C71,)</f>
        <v>1288089,92 = 1288089,92</v>
      </c>
    </row>
    <row r="72" spans="1:33" ht="33.75" customHeight="1" thickBot="1" x14ac:dyDescent="0.4">
      <c r="A72" s="118" t="s">
        <v>33</v>
      </c>
      <c r="B72" s="119"/>
      <c r="C72" s="119"/>
      <c r="D72" s="119"/>
      <c r="E72" s="119"/>
      <c r="F72" s="120"/>
      <c r="G72" s="120"/>
      <c r="H72" s="121"/>
      <c r="I72" s="3"/>
      <c r="J72" s="3"/>
      <c r="L72" s="3"/>
      <c r="M72" s="3"/>
    </row>
    <row r="73" spans="1:33" ht="45.75" customHeight="1" x14ac:dyDescent="0.35">
      <c r="A73" s="122" t="s">
        <v>41</v>
      </c>
      <c r="B73" s="123"/>
      <c r="C73" s="123"/>
      <c r="D73" s="123"/>
      <c r="E73" s="123"/>
      <c r="F73" s="123"/>
      <c r="G73" s="123"/>
      <c r="H73" s="124"/>
      <c r="I73" s="125"/>
      <c r="J73" s="125"/>
      <c r="K73" s="125"/>
      <c r="L73" s="125"/>
      <c r="M73" s="125"/>
      <c r="N73" s="125"/>
      <c r="O73" s="125"/>
      <c r="P73" s="125"/>
      <c r="Q73" s="125"/>
      <c r="R73" s="125"/>
      <c r="S73" s="125"/>
      <c r="T73" s="125"/>
      <c r="U73" s="125"/>
      <c r="V73" s="125"/>
      <c r="W73" s="125"/>
      <c r="X73" s="125"/>
      <c r="Y73" s="125"/>
      <c r="Z73" s="125"/>
      <c r="AA73" s="125"/>
      <c r="AB73" s="125"/>
      <c r="AC73" s="125"/>
      <c r="AD73" s="125"/>
      <c r="AE73" s="125"/>
      <c r="AF73" s="125"/>
      <c r="AG73" s="125"/>
    </row>
    <row r="74" spans="1:33" ht="20.25" customHeight="1" x14ac:dyDescent="0.35">
      <c r="A74" s="126">
        <v>3962.16</v>
      </c>
      <c r="B74" s="127"/>
      <c r="C74" s="127"/>
      <c r="D74" s="127"/>
      <c r="E74" s="127"/>
      <c r="F74" s="127"/>
      <c r="G74" s="127"/>
      <c r="H74" s="128"/>
      <c r="I74" s="125"/>
      <c r="J74" s="125"/>
      <c r="K74" s="125"/>
      <c r="L74" s="125"/>
      <c r="M74" s="125"/>
      <c r="N74" s="125"/>
      <c r="O74" s="125"/>
      <c r="P74" s="125"/>
      <c r="Q74" s="125"/>
      <c r="R74" s="125"/>
      <c r="S74" s="125"/>
      <c r="T74" s="125"/>
      <c r="U74" s="125"/>
      <c r="V74" s="125"/>
      <c r="W74" s="125"/>
      <c r="X74" s="125"/>
      <c r="Y74" s="125"/>
      <c r="Z74" s="125"/>
      <c r="AA74" s="125"/>
      <c r="AB74" s="125"/>
      <c r="AC74" s="125"/>
      <c r="AD74" s="125"/>
      <c r="AE74" s="125"/>
      <c r="AF74" s="125"/>
      <c r="AG74" s="125"/>
    </row>
    <row r="75" spans="1:33" ht="20.25" customHeight="1" x14ac:dyDescent="0.35">
      <c r="A75" s="129" t="s">
        <v>42</v>
      </c>
      <c r="B75" s="130"/>
      <c r="C75" s="130"/>
      <c r="D75" s="130"/>
      <c r="E75" s="130"/>
      <c r="F75" s="130"/>
      <c r="G75" s="130"/>
      <c r="H75" s="131"/>
      <c r="I75" s="125"/>
      <c r="J75" s="125"/>
      <c r="K75" s="125"/>
      <c r="L75" s="125"/>
      <c r="M75" s="125"/>
      <c r="N75" s="125"/>
      <c r="O75" s="125"/>
      <c r="P75" s="125"/>
      <c r="Q75" s="125"/>
      <c r="R75" s="125"/>
      <c r="S75" s="125"/>
      <c r="T75" s="125"/>
      <c r="U75" s="125"/>
      <c r="V75" s="125"/>
      <c r="W75" s="125"/>
      <c r="X75" s="125"/>
      <c r="Y75" s="125"/>
      <c r="Z75" s="125"/>
      <c r="AA75" s="125"/>
      <c r="AB75" s="125"/>
      <c r="AC75" s="125"/>
      <c r="AD75" s="125"/>
      <c r="AE75" s="125"/>
      <c r="AF75" s="125"/>
      <c r="AG75" s="125"/>
    </row>
    <row r="76" spans="1:33" ht="20.25" customHeight="1" x14ac:dyDescent="0.35">
      <c r="A76" s="132">
        <v>2274.85</v>
      </c>
      <c r="B76" s="133"/>
      <c r="C76" s="133"/>
      <c r="D76" s="133"/>
      <c r="E76" s="133"/>
      <c r="F76" s="133"/>
      <c r="G76" s="133"/>
      <c r="H76" s="134"/>
      <c r="I76" s="125"/>
      <c r="J76" s="125"/>
      <c r="K76" s="125"/>
      <c r="L76" s="125"/>
      <c r="M76" s="125"/>
      <c r="N76" s="125"/>
      <c r="O76" s="125"/>
      <c r="P76" s="125"/>
      <c r="Q76" s="125"/>
      <c r="R76" s="125"/>
      <c r="S76" s="125"/>
      <c r="T76" s="125"/>
      <c r="U76" s="125"/>
      <c r="V76" s="125"/>
      <c r="W76" s="125"/>
      <c r="X76" s="125"/>
      <c r="Y76" s="125"/>
      <c r="Z76" s="125"/>
      <c r="AA76" s="125"/>
      <c r="AB76" s="125"/>
      <c r="AC76" s="125"/>
      <c r="AD76" s="125"/>
      <c r="AE76" s="125"/>
      <c r="AF76" s="125"/>
      <c r="AG76" s="125"/>
    </row>
    <row r="77" spans="1:33" ht="20.25" customHeight="1" x14ac:dyDescent="0.35">
      <c r="A77" s="129" t="s">
        <v>43</v>
      </c>
      <c r="B77" s="130"/>
      <c r="C77" s="130"/>
      <c r="D77" s="130"/>
      <c r="E77" s="130"/>
      <c r="F77" s="130"/>
      <c r="G77" s="130"/>
      <c r="H77" s="131"/>
      <c r="I77" s="125"/>
      <c r="J77" s="125"/>
      <c r="K77" s="125"/>
      <c r="L77" s="125"/>
      <c r="M77" s="125"/>
      <c r="N77" s="125"/>
      <c r="O77" s="125"/>
      <c r="P77" s="125"/>
      <c r="Q77" s="125"/>
      <c r="R77" s="125"/>
      <c r="S77" s="125"/>
      <c r="T77" s="125"/>
      <c r="U77" s="125"/>
      <c r="V77" s="125"/>
      <c r="W77" s="125"/>
      <c r="X77" s="125"/>
      <c r="Y77" s="125"/>
      <c r="Z77" s="125"/>
      <c r="AA77" s="125"/>
      <c r="AB77" s="125"/>
      <c r="AC77" s="125"/>
      <c r="AD77" s="125"/>
      <c r="AE77" s="125"/>
      <c r="AF77" s="125"/>
      <c r="AG77" s="125"/>
    </row>
    <row r="78" spans="1:33" ht="20.25" customHeight="1" x14ac:dyDescent="0.35">
      <c r="A78" s="132">
        <v>1114452.5</v>
      </c>
      <c r="B78" s="133"/>
      <c r="C78" s="133"/>
      <c r="D78" s="133"/>
      <c r="E78" s="133"/>
      <c r="F78" s="133"/>
      <c r="G78" s="133"/>
      <c r="H78" s="134"/>
      <c r="I78" s="125"/>
      <c r="J78" s="125"/>
      <c r="K78" s="125"/>
      <c r="L78" s="125"/>
      <c r="M78" s="125"/>
      <c r="N78" s="125"/>
      <c r="O78" s="125"/>
      <c r="P78" s="125"/>
      <c r="Q78" s="125"/>
      <c r="R78" s="125"/>
      <c r="S78" s="125"/>
      <c r="T78" s="125"/>
      <c r="U78" s="125"/>
      <c r="V78" s="125"/>
      <c r="W78" s="125"/>
      <c r="X78" s="125"/>
      <c r="Y78" s="125"/>
      <c r="Z78" s="125"/>
      <c r="AA78" s="125"/>
      <c r="AB78" s="125"/>
      <c r="AC78" s="125"/>
      <c r="AD78" s="125"/>
      <c r="AE78" s="125"/>
      <c r="AF78" s="125"/>
      <c r="AG78" s="125"/>
    </row>
    <row r="79" spans="1:33" ht="39" customHeight="1" x14ac:dyDescent="0.35">
      <c r="A79" s="135" t="s">
        <v>34</v>
      </c>
      <c r="B79" s="136"/>
      <c r="C79" s="136"/>
      <c r="D79" s="136"/>
      <c r="E79" s="136"/>
      <c r="F79" s="137"/>
      <c r="G79" s="137"/>
      <c r="H79" s="138"/>
      <c r="I79" s="3"/>
      <c r="J79" s="3"/>
      <c r="L79" s="3"/>
      <c r="M79" s="3"/>
    </row>
    <row r="80" spans="1:33" ht="22.5" customHeight="1" x14ac:dyDescent="0.35">
      <c r="A80" s="139" t="s">
        <v>35</v>
      </c>
      <c r="B80" s="140"/>
      <c r="C80" s="140"/>
      <c r="D80" s="140"/>
      <c r="E80" s="140"/>
      <c r="F80" s="140"/>
      <c r="G80" s="140"/>
      <c r="H80" s="141"/>
      <c r="I80" s="3"/>
      <c r="J80" s="3"/>
      <c r="L80" s="3"/>
      <c r="M80" s="3"/>
    </row>
    <row r="81" spans="1:14" ht="24" customHeight="1" x14ac:dyDescent="0.35">
      <c r="A81" s="142" t="s">
        <v>21</v>
      </c>
      <c r="B81" s="143"/>
      <c r="C81" s="143"/>
      <c r="D81" s="144" t="s">
        <v>10</v>
      </c>
      <c r="E81" s="104">
        <v>1994.32</v>
      </c>
      <c r="F81" s="143"/>
      <c r="G81" s="143"/>
      <c r="H81" s="145"/>
      <c r="I81" s="146"/>
      <c r="J81" s="146"/>
      <c r="K81" s="147"/>
      <c r="L81" s="146"/>
      <c r="M81" s="146"/>
    </row>
    <row r="82" spans="1:14" ht="24" customHeight="1" x14ac:dyDescent="0.35">
      <c r="A82" s="142" t="s">
        <v>22</v>
      </c>
      <c r="B82" s="143"/>
      <c r="C82" s="143"/>
      <c r="D82" s="144" t="s">
        <v>10</v>
      </c>
      <c r="E82" s="104">
        <v>4166.6899999999996</v>
      </c>
      <c r="F82" s="143"/>
      <c r="G82" s="143"/>
      <c r="H82" s="145"/>
      <c r="I82" s="146"/>
      <c r="J82" s="146"/>
      <c r="K82" s="147"/>
      <c r="L82" s="146"/>
      <c r="M82" s="146"/>
    </row>
    <row r="83" spans="1:14" ht="24" customHeight="1" x14ac:dyDescent="0.35">
      <c r="A83" s="142" t="s">
        <v>23</v>
      </c>
      <c r="B83" s="143"/>
      <c r="C83" s="143"/>
      <c r="D83" s="144" t="s">
        <v>10</v>
      </c>
      <c r="E83" s="104">
        <v>10921.12</v>
      </c>
      <c r="F83" s="143"/>
      <c r="G83" s="143"/>
      <c r="H83" s="145"/>
      <c r="I83" s="146"/>
      <c r="J83" s="146"/>
      <c r="K83" s="147"/>
      <c r="L83" s="146"/>
      <c r="M83" s="146"/>
    </row>
    <row r="84" spans="1:14" ht="24" customHeight="1" x14ac:dyDescent="0.35">
      <c r="A84" s="139" t="s">
        <v>36</v>
      </c>
      <c r="B84" s="140"/>
      <c r="C84" s="140"/>
      <c r="D84" s="140"/>
      <c r="E84" s="140"/>
      <c r="F84" s="140"/>
      <c r="G84" s="140"/>
      <c r="H84" s="141"/>
      <c r="I84" s="148"/>
      <c r="J84" s="148"/>
      <c r="K84" s="148"/>
      <c r="L84" s="148"/>
      <c r="M84" s="148"/>
      <c r="N84" s="148"/>
    </row>
    <row r="85" spans="1:14" ht="24" customHeight="1" x14ac:dyDescent="0.35">
      <c r="A85" s="142" t="s">
        <v>21</v>
      </c>
      <c r="B85" s="143"/>
      <c r="C85" s="143"/>
      <c r="D85" s="144" t="s">
        <v>10</v>
      </c>
      <c r="E85" s="104">
        <v>1994.32</v>
      </c>
      <c r="F85" s="143"/>
      <c r="G85" s="143"/>
      <c r="H85" s="145"/>
      <c r="I85" s="146"/>
      <c r="J85" s="146"/>
      <c r="K85" s="147"/>
      <c r="L85" s="146"/>
      <c r="M85" s="146"/>
    </row>
    <row r="86" spans="1:14" ht="24" customHeight="1" thickBot="1" x14ac:dyDescent="0.4">
      <c r="A86" s="149" t="s">
        <v>25</v>
      </c>
      <c r="B86" s="150"/>
      <c r="C86" s="150"/>
      <c r="D86" s="151" t="s">
        <v>10</v>
      </c>
      <c r="E86" s="112">
        <v>6726.88</v>
      </c>
      <c r="F86" s="150"/>
      <c r="G86" s="150"/>
      <c r="H86" s="152"/>
      <c r="I86" s="146"/>
      <c r="J86" s="146"/>
      <c r="K86" s="147"/>
      <c r="L86" s="146"/>
      <c r="M86" s="146"/>
    </row>
    <row r="87" spans="1:14" ht="18.75" customHeight="1" x14ac:dyDescent="0.35">
      <c r="A87" s="153" t="s">
        <v>37</v>
      </c>
      <c r="B87" s="153"/>
      <c r="C87" s="153"/>
      <c r="D87" s="153"/>
      <c r="E87" s="153"/>
      <c r="F87" s="153"/>
      <c r="G87" s="154"/>
      <c r="H87" s="154"/>
      <c r="I87" s="155"/>
      <c r="J87" s="154"/>
      <c r="K87" s="154"/>
      <c r="L87" s="155"/>
      <c r="M87" s="154"/>
      <c r="N87" s="154"/>
    </row>
    <row r="88" spans="1:14" ht="18.75" customHeight="1" x14ac:dyDescent="0.35">
      <c r="A88" s="156"/>
      <c r="B88" s="156"/>
      <c r="C88" s="156"/>
      <c r="D88" s="156"/>
      <c r="E88" s="156"/>
      <c r="F88" s="156"/>
      <c r="G88" s="156"/>
      <c r="H88" s="156"/>
      <c r="I88" s="156"/>
      <c r="J88" s="156"/>
      <c r="K88" s="156"/>
      <c r="L88" s="156"/>
      <c r="M88" s="156"/>
      <c r="N88" s="156"/>
    </row>
    <row r="89" spans="1:14" ht="18.75" customHeight="1" x14ac:dyDescent="0.35">
      <c r="A89" s="156"/>
      <c r="B89" s="156"/>
      <c r="C89" s="156"/>
      <c r="D89" s="156"/>
      <c r="E89" s="156"/>
      <c r="F89" s="156"/>
      <c r="G89" s="156"/>
      <c r="H89" s="156"/>
      <c r="I89" s="156"/>
      <c r="J89" s="156"/>
      <c r="K89" s="156"/>
      <c r="L89" s="156"/>
      <c r="M89" s="156"/>
      <c r="N89" s="156"/>
    </row>
  </sheetData>
  <mergeCells count="48">
    <mergeCell ref="A86:C86"/>
    <mergeCell ref="F86:H86"/>
    <mergeCell ref="I86:J86"/>
    <mergeCell ref="L86:M86"/>
    <mergeCell ref="A87:F87"/>
    <mergeCell ref="A83:C83"/>
    <mergeCell ref="F83:H83"/>
    <mergeCell ref="I83:J83"/>
    <mergeCell ref="L83:M83"/>
    <mergeCell ref="A84:H84"/>
    <mergeCell ref="A85:C85"/>
    <mergeCell ref="F85:H85"/>
    <mergeCell ref="I85:J85"/>
    <mergeCell ref="L85:M85"/>
    <mergeCell ref="I81:J81"/>
    <mergeCell ref="L81:M81"/>
    <mergeCell ref="A82:C82"/>
    <mergeCell ref="F82:H82"/>
    <mergeCell ref="I82:J82"/>
    <mergeCell ref="L82:M82"/>
    <mergeCell ref="A76:H76"/>
    <mergeCell ref="A77:H77"/>
    <mergeCell ref="A78:H78"/>
    <mergeCell ref="A79:H79"/>
    <mergeCell ref="A80:H80"/>
    <mergeCell ref="A81:C81"/>
    <mergeCell ref="F81:H81"/>
    <mergeCell ref="A51:N51"/>
    <mergeCell ref="A58:N58"/>
    <mergeCell ref="A72:H72"/>
    <mergeCell ref="A73:H73"/>
    <mergeCell ref="A74:H74"/>
    <mergeCell ref="A75:H75"/>
    <mergeCell ref="A6:N6"/>
    <mergeCell ref="A11:N11"/>
    <mergeCell ref="A12:N12"/>
    <mergeCell ref="A17:N17"/>
    <mergeCell ref="A22:N22"/>
    <mergeCell ref="A23:N23"/>
    <mergeCell ref="A1:N1"/>
    <mergeCell ref="A3:A4"/>
    <mergeCell ref="B3:B4"/>
    <mergeCell ref="C3:C4"/>
    <mergeCell ref="D3:D4"/>
    <mergeCell ref="E3:E4"/>
    <mergeCell ref="F3:H3"/>
    <mergeCell ref="I3:K3"/>
    <mergeCell ref="L3:N3"/>
  </mergeCells>
  <printOptions horizontalCentered="1"/>
  <pageMargins left="0.27559055118110237" right="0" top="0.19685039370078741" bottom="0.19685039370078741" header="0" footer="0"/>
  <pageSetup paperSize="9" scale="21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Прогноз</vt:lpstr>
      <vt:lpstr>Прогноз!Заголовки_для_печати</vt:lpstr>
      <vt:lpstr>Прогноз!Область_печати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Шевченко Валерия Александровна</dc:creator>
  <cp:lastModifiedBy>Шевченко Валерия Александровна</cp:lastModifiedBy>
  <dcterms:created xsi:type="dcterms:W3CDTF">2026-10-09T04:58:15Z</dcterms:created>
  <dcterms:modified xsi:type="dcterms:W3CDTF">2026-10-09T05:05:31Z</dcterms:modified>
</cp:coreProperties>
</file>